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73" activeTab="0"/>
  </bookViews>
  <sheets>
    <sheet name="Resumen Anual " sheetId="1" r:id="rId1"/>
    <sheet name="Cober y Medicion" sheetId="2" r:id="rId2"/>
    <sheet name="Cap y Distrib" sheetId="3" r:id="rId3"/>
    <sheet name="Dotación" sheetId="4" r:id="rId4"/>
    <sheet name="Graficos Interanuales" sheetId="5" r:id="rId5"/>
    <sheet name="importacion de datos" sheetId="6" r:id="rId6"/>
    <sheet name="Indicadores" sheetId="7" r:id="rId7"/>
  </sheets>
  <definedNames>
    <definedName name="_xlnm.Print_Area" localSheetId="4">'Graficos Interanuales'!$A$1:$R$84</definedName>
    <definedName name="_xlnm.Print_Area" localSheetId="0">'Resumen Anual '!$B$2:$O$94</definedName>
  </definedNames>
  <calcPr fullCalcOnLoad="1"/>
</workbook>
</file>

<file path=xl/comments6.xml><?xml version="1.0" encoding="utf-8"?>
<comments xmlns="http://schemas.openxmlformats.org/spreadsheetml/2006/main">
  <authors>
    <author/>
  </authors>
  <commentList>
    <comment ref="P9" authorId="0">
      <text>
        <r>
          <rPr>
            <b/>
            <sz val="8"/>
            <color indexed="8"/>
            <rFont val="Tahoma"/>
            <family val="2"/>
          </rPr>
          <t>Definición:</t>
        </r>
        <r>
          <rPr>
            <sz val="8"/>
            <color indexed="8"/>
            <rFont val="Tahoma"/>
            <family val="2"/>
          </rPr>
          <t xml:space="preserve"> Dato censal o proyección poblacional del año informado
</t>
        </r>
        <r>
          <rPr>
            <b/>
            <sz val="8"/>
            <color indexed="8"/>
            <rFont val="Tahoma"/>
            <family val="2"/>
          </rPr>
          <t>Frecuencia:</t>
        </r>
        <r>
          <rPr>
            <sz val="8"/>
            <color indexed="8"/>
            <rFont val="Tahoma"/>
            <family val="2"/>
          </rPr>
          <t xml:space="preserve"> Anual</t>
        </r>
      </text>
    </comment>
    <comment ref="Q9" authorId="0">
      <text>
        <r>
          <rPr>
            <b/>
            <sz val="8"/>
            <color indexed="8"/>
            <rFont val="Tahoma"/>
            <family val="2"/>
          </rPr>
          <t xml:space="preserve">Fuente de información: </t>
        </r>
        <r>
          <rPr>
            <sz val="8"/>
            <color indexed="8"/>
            <rFont val="Tahoma"/>
            <family val="2"/>
          </rPr>
          <t>INE/Catastro Municipal o proyecciones oficiales</t>
        </r>
      </text>
    </comment>
    <comment ref="G10" authorId="0">
      <text>
        <r>
          <rPr>
            <b/>
            <sz val="9"/>
            <color indexed="8"/>
            <rFont val="Tahoma"/>
            <family val="2"/>
          </rPr>
          <t xml:space="preserve">Fernando Villalvir:
</t>
        </r>
        <r>
          <rPr>
            <sz val="9"/>
            <color indexed="8"/>
            <rFont val="Tahoma"/>
            <family val="2"/>
          </rPr>
          <t xml:space="preserve">Siguatepeque en cifras de la Univervidad Catolica </t>
        </r>
      </text>
    </comment>
    <comment ref="P10" authorId="0">
      <text>
        <r>
          <rPr>
            <b/>
            <sz val="8"/>
            <color indexed="8"/>
            <rFont val="Tahoma"/>
            <family val="2"/>
          </rPr>
          <t>Definición:</t>
        </r>
        <r>
          <rPr>
            <sz val="8"/>
            <color indexed="8"/>
            <rFont val="Tahoma"/>
            <family val="2"/>
          </rPr>
          <t xml:space="preserve"> Densidad de habitantes por vivienda establecidos por la fuente
</t>
        </r>
        <r>
          <rPr>
            <b/>
            <sz val="8"/>
            <color indexed="8"/>
            <rFont val="Tahoma"/>
            <family val="2"/>
          </rPr>
          <t>Frecuencia:</t>
        </r>
        <r>
          <rPr>
            <sz val="8"/>
            <color indexed="8"/>
            <rFont val="Tahoma"/>
            <family val="2"/>
          </rPr>
          <t xml:space="preserve"> Anual</t>
        </r>
      </text>
    </comment>
    <comment ref="Q10" authorId="0">
      <text>
        <r>
          <rPr>
            <b/>
            <sz val="8"/>
            <color indexed="8"/>
            <rFont val="Tahoma"/>
            <family val="2"/>
          </rPr>
          <t xml:space="preserve">Fuente de información: </t>
        </r>
        <r>
          <rPr>
            <sz val="8"/>
            <color indexed="8"/>
            <rFont val="Tahoma"/>
            <family val="2"/>
          </rPr>
          <t>INE/Catastro Municipal o proyecciones oficiales</t>
        </r>
      </text>
    </comment>
    <comment ref="P11" authorId="0">
      <text>
        <r>
          <rPr>
            <b/>
            <sz val="8"/>
            <color indexed="8"/>
            <rFont val="Tahoma"/>
            <family val="2"/>
          </rPr>
          <t>Definición:</t>
        </r>
        <r>
          <rPr>
            <sz val="8"/>
            <color indexed="8"/>
            <rFont val="Tahoma"/>
            <family val="2"/>
          </rPr>
          <t xml:space="preserve"> Dato censal o proyección de viviendas
</t>
        </r>
        <r>
          <rPr>
            <b/>
            <sz val="8"/>
            <color indexed="8"/>
            <rFont val="Tahoma"/>
            <family val="2"/>
          </rPr>
          <t>Frecuencia:</t>
        </r>
        <r>
          <rPr>
            <sz val="8"/>
            <color indexed="8"/>
            <rFont val="Tahoma"/>
            <family val="2"/>
          </rPr>
          <t xml:space="preserve"> Anual</t>
        </r>
      </text>
    </comment>
    <comment ref="Q11" authorId="0">
      <text>
        <r>
          <rPr>
            <b/>
            <sz val="8"/>
            <color indexed="8"/>
            <rFont val="Tahoma"/>
            <family val="2"/>
          </rPr>
          <t xml:space="preserve">Fuente de información: </t>
        </r>
        <r>
          <rPr>
            <sz val="8"/>
            <color indexed="8"/>
            <rFont val="Tahoma"/>
            <family val="2"/>
          </rPr>
          <t>INE/Catastro Municipal o proyecciones oficiales</t>
        </r>
      </text>
    </comment>
    <comment ref="P12" authorId="0">
      <text>
        <r>
          <rPr>
            <b/>
            <sz val="8"/>
            <color indexed="8"/>
            <rFont val="Tahoma"/>
            <family val="2"/>
          </rPr>
          <t>Definición:</t>
        </r>
        <r>
          <rPr>
            <sz val="8"/>
            <color indexed="8"/>
            <rFont val="Tahoma"/>
            <family val="2"/>
          </rPr>
          <t xml:space="preserve"> Superficie expresada en hectareas del casco urbano definida por la municipalidad
</t>
        </r>
        <r>
          <rPr>
            <b/>
            <sz val="8"/>
            <color indexed="8"/>
            <rFont val="Tahoma"/>
            <family val="2"/>
          </rPr>
          <t>Frecuencia:</t>
        </r>
        <r>
          <rPr>
            <sz val="8"/>
            <color indexed="8"/>
            <rFont val="Tahoma"/>
            <family val="2"/>
          </rPr>
          <t xml:space="preserve"> Anual</t>
        </r>
      </text>
    </comment>
    <comment ref="Q12" authorId="0">
      <text>
        <r>
          <rPr>
            <b/>
            <sz val="8"/>
            <color indexed="8"/>
            <rFont val="Tahoma"/>
            <family val="2"/>
          </rPr>
          <t xml:space="preserve">Fuente de información: </t>
        </r>
        <r>
          <rPr>
            <sz val="8"/>
            <color indexed="8"/>
            <rFont val="Tahoma"/>
            <family val="2"/>
          </rPr>
          <t>Municipalidad (Depto Catastro)</t>
        </r>
      </text>
    </comment>
    <comment ref="P13" authorId="0">
      <text>
        <r>
          <rPr>
            <b/>
            <sz val="8"/>
            <color indexed="8"/>
            <rFont val="Tahoma"/>
            <family val="2"/>
          </rPr>
          <t>Definición:</t>
        </r>
        <r>
          <rPr>
            <sz val="8"/>
            <color indexed="8"/>
            <rFont val="Tahoma"/>
            <family val="2"/>
          </rPr>
          <t xml:space="preserve"> Superficie expresada en hectareas que le ha sido asignada al prestador por el titular de los servicios
</t>
        </r>
        <r>
          <rPr>
            <b/>
            <sz val="8"/>
            <color indexed="8"/>
            <rFont val="Tahoma"/>
            <family val="2"/>
          </rPr>
          <t>Frecuencia:</t>
        </r>
        <r>
          <rPr>
            <sz val="8"/>
            <color indexed="8"/>
            <rFont val="Tahoma"/>
            <family val="2"/>
          </rPr>
          <t xml:space="preserve"> Anual</t>
        </r>
      </text>
    </comment>
    <comment ref="Q13" authorId="0">
      <text>
        <r>
          <rPr>
            <b/>
            <sz val="8"/>
            <color indexed="8"/>
            <rFont val="Tahoma"/>
            <family val="2"/>
          </rPr>
          <t xml:space="preserve">Fuente de información: </t>
        </r>
        <r>
          <rPr>
            <sz val="8"/>
            <color indexed="8"/>
            <rFont val="Tahoma"/>
            <family val="2"/>
          </rPr>
          <t>Municipalidad (Depto Catastro)</t>
        </r>
      </text>
    </comment>
    <comment ref="P16" authorId="0">
      <text>
        <r>
          <rPr>
            <b/>
            <sz val="8"/>
            <color indexed="8"/>
            <rFont val="Tahoma"/>
            <family val="2"/>
          </rPr>
          <t>Definición:</t>
        </r>
        <r>
          <rPr>
            <sz val="8"/>
            <color indexed="8"/>
            <rFont val="Tahoma"/>
            <family val="2"/>
          </rPr>
          <t xml:space="preserve"> Cantidad de conexiones de A.P. activas
</t>
        </r>
        <r>
          <rPr>
            <b/>
            <sz val="8"/>
            <color indexed="8"/>
            <rFont val="Tahoma"/>
            <family val="2"/>
          </rPr>
          <t>Frecuencia:</t>
        </r>
        <r>
          <rPr>
            <sz val="8"/>
            <color indexed="8"/>
            <rFont val="Tahoma"/>
            <family val="2"/>
          </rPr>
          <t xml:space="preserve"> Mensual</t>
        </r>
      </text>
    </comment>
    <comment ref="Q16" authorId="0">
      <text>
        <r>
          <rPr>
            <b/>
            <sz val="8"/>
            <color indexed="8"/>
            <rFont val="Tahoma"/>
            <family val="2"/>
          </rPr>
          <t xml:space="preserve">Fuente de información: </t>
        </r>
        <r>
          <rPr>
            <sz val="8"/>
            <color indexed="8"/>
            <rFont val="Tahoma"/>
            <family val="2"/>
          </rPr>
          <t xml:space="preserve"> Deptartamento Comercial</t>
        </r>
      </text>
    </comment>
    <comment ref="P17" authorId="0">
      <text>
        <r>
          <rPr>
            <b/>
            <sz val="8"/>
            <color indexed="8"/>
            <rFont val="Tahoma"/>
            <family val="2"/>
          </rPr>
          <t>Definición:</t>
        </r>
        <r>
          <rPr>
            <sz val="8"/>
            <color indexed="8"/>
            <rFont val="Tahoma"/>
            <family val="2"/>
          </rPr>
          <t xml:space="preserve"> Cantidad de conexiones clandestinas de A.P. detectadas en el periodo
</t>
        </r>
        <r>
          <rPr>
            <b/>
            <sz val="8"/>
            <color indexed="8"/>
            <rFont val="Tahoma"/>
            <family val="2"/>
          </rPr>
          <t>Frecuencia:</t>
        </r>
        <r>
          <rPr>
            <sz val="8"/>
            <color indexed="8"/>
            <rFont val="Tahoma"/>
            <family val="2"/>
          </rPr>
          <t xml:space="preserve"> Mensual</t>
        </r>
      </text>
    </comment>
    <comment ref="Q17" authorId="0">
      <text>
        <r>
          <rPr>
            <b/>
            <sz val="8"/>
            <color indexed="8"/>
            <rFont val="Tahoma"/>
            <family val="2"/>
          </rPr>
          <t xml:space="preserve">Fuente de información:  </t>
        </r>
        <r>
          <rPr>
            <sz val="8"/>
            <color indexed="8"/>
            <rFont val="Tahoma"/>
            <family val="2"/>
          </rPr>
          <t>Deptartamento Comercial</t>
        </r>
      </text>
    </comment>
    <comment ref="P18" authorId="0">
      <text>
        <r>
          <rPr>
            <b/>
            <sz val="8"/>
            <color indexed="8"/>
            <rFont val="Tahoma"/>
            <family val="2"/>
          </rPr>
          <t>Definición:</t>
        </r>
        <r>
          <rPr>
            <sz val="8"/>
            <color indexed="8"/>
            <rFont val="Tahoma"/>
            <family val="2"/>
          </rPr>
          <t xml:space="preserve"> Cantidad de acometidas activas de alcantarillado sanitario 
</t>
        </r>
        <r>
          <rPr>
            <b/>
            <sz val="8"/>
            <color indexed="8"/>
            <rFont val="Tahoma"/>
            <family val="2"/>
          </rPr>
          <t>Frecuencia:</t>
        </r>
        <r>
          <rPr>
            <sz val="8"/>
            <color indexed="8"/>
            <rFont val="Tahoma"/>
            <family val="2"/>
          </rPr>
          <t xml:space="preserve"> Mensual</t>
        </r>
      </text>
    </comment>
    <comment ref="Q18" authorId="0">
      <text>
        <r>
          <rPr>
            <b/>
            <sz val="8"/>
            <color indexed="8"/>
            <rFont val="Tahoma"/>
            <family val="2"/>
          </rPr>
          <t xml:space="preserve">Fuente de información: </t>
        </r>
        <r>
          <rPr>
            <sz val="8"/>
            <color indexed="8"/>
            <rFont val="Tahoma"/>
            <family val="2"/>
          </rPr>
          <t xml:space="preserve"> Deptartamento Comercial</t>
        </r>
      </text>
    </comment>
    <comment ref="P19" authorId="0">
      <text>
        <r>
          <rPr>
            <b/>
            <sz val="8"/>
            <color indexed="8"/>
            <rFont val="Tahoma"/>
            <family val="2"/>
          </rPr>
          <t>Definición:</t>
        </r>
        <r>
          <rPr>
            <sz val="8"/>
            <color indexed="8"/>
            <rFont val="Tahoma"/>
            <family val="2"/>
          </rPr>
          <t xml:space="preserve"> Cantidad de usuarios atendidos con soluciones no convencionales
</t>
        </r>
        <r>
          <rPr>
            <b/>
            <sz val="8"/>
            <color indexed="8"/>
            <rFont val="Tahoma"/>
            <family val="2"/>
          </rPr>
          <t>Frecuencia:</t>
        </r>
        <r>
          <rPr>
            <sz val="8"/>
            <color indexed="8"/>
            <rFont val="Tahoma"/>
            <family val="2"/>
          </rPr>
          <t xml:space="preserve"> Mensual</t>
        </r>
      </text>
    </comment>
    <comment ref="Q19" authorId="0">
      <text>
        <r>
          <rPr>
            <b/>
            <sz val="8"/>
            <color indexed="8"/>
            <rFont val="Tahoma"/>
            <family val="2"/>
          </rPr>
          <t xml:space="preserve">Fuente de información: </t>
        </r>
        <r>
          <rPr>
            <sz val="8"/>
            <color indexed="8"/>
            <rFont val="Tahoma"/>
            <family val="2"/>
          </rPr>
          <t xml:space="preserve"> Deptartamento Comercial
</t>
        </r>
      </text>
    </comment>
    <comment ref="P20" authorId="0">
      <text>
        <r>
          <rPr>
            <b/>
            <sz val="8"/>
            <color indexed="8"/>
            <rFont val="Tahoma"/>
            <family val="2"/>
          </rPr>
          <t xml:space="preserve">Definición:
</t>
        </r>
        <r>
          <rPr>
            <sz val="8"/>
            <color indexed="8"/>
            <rFont val="Tahoma"/>
            <family val="2"/>
          </rPr>
          <t xml:space="preserve">Cantidad de conexiones clandestinas de A.S. detectadas en el periodo
</t>
        </r>
        <r>
          <rPr>
            <b/>
            <sz val="8"/>
            <color indexed="8"/>
            <rFont val="Tahoma"/>
            <family val="2"/>
          </rPr>
          <t>Frecuencia:</t>
        </r>
        <r>
          <rPr>
            <sz val="8"/>
            <color indexed="8"/>
            <rFont val="Tahoma"/>
            <family val="2"/>
          </rPr>
          <t xml:space="preserve"> Mensual</t>
        </r>
      </text>
    </comment>
    <comment ref="Q20" authorId="0">
      <text>
        <r>
          <rPr>
            <b/>
            <sz val="8"/>
            <color indexed="8"/>
            <rFont val="Tahoma"/>
            <family val="2"/>
          </rPr>
          <t>Fuente de información:</t>
        </r>
        <r>
          <rPr>
            <sz val="8"/>
            <color indexed="8"/>
            <rFont val="Tahoma"/>
            <family val="2"/>
          </rPr>
          <t xml:space="preserve">  Deptartamento Comercial</t>
        </r>
      </text>
    </comment>
    <comment ref="P21" authorId="0">
      <text>
        <r>
          <rPr>
            <b/>
            <sz val="8"/>
            <color indexed="8"/>
            <rFont val="Tahoma"/>
            <family val="2"/>
          </rPr>
          <t xml:space="preserve">Definición:
</t>
        </r>
        <r>
          <rPr>
            <sz val="8"/>
            <color indexed="8"/>
            <rFont val="Tahoma"/>
            <family val="2"/>
          </rPr>
          <t xml:space="preserve">Cantidad de conexiones que poseen micromedidor
</t>
        </r>
        <r>
          <rPr>
            <b/>
            <sz val="8"/>
            <color indexed="8"/>
            <rFont val="Tahoma"/>
            <family val="2"/>
          </rPr>
          <t>Frecuencia:</t>
        </r>
        <r>
          <rPr>
            <sz val="8"/>
            <color indexed="8"/>
            <rFont val="Tahoma"/>
            <family val="2"/>
          </rPr>
          <t xml:space="preserve"> Mensual</t>
        </r>
      </text>
    </comment>
    <comment ref="Q21" authorId="0">
      <text>
        <r>
          <rPr>
            <b/>
            <sz val="8"/>
            <color indexed="8"/>
            <rFont val="Tahoma"/>
            <family val="2"/>
          </rPr>
          <t>Fuente de información:</t>
        </r>
        <r>
          <rPr>
            <sz val="8"/>
            <color indexed="8"/>
            <rFont val="Tahoma"/>
            <family val="2"/>
          </rPr>
          <t xml:space="preserve">  Deptartamento Comercial</t>
        </r>
      </text>
    </comment>
    <comment ref="P22" authorId="0">
      <text>
        <r>
          <rPr>
            <b/>
            <sz val="8"/>
            <color indexed="8"/>
            <rFont val="Tahoma"/>
            <family val="2"/>
          </rPr>
          <t xml:space="preserve">Definición:
</t>
        </r>
        <r>
          <rPr>
            <sz val="8"/>
            <color indexed="8"/>
            <rFont val="Tahoma"/>
            <family val="2"/>
          </rPr>
          <t xml:space="preserve">Cantidad de micromedidores operativos (en funcionamiento y con lectura)
</t>
        </r>
        <r>
          <rPr>
            <b/>
            <sz val="8"/>
            <color indexed="8"/>
            <rFont val="Tahoma"/>
            <family val="2"/>
          </rPr>
          <t>Frecuencia:</t>
        </r>
        <r>
          <rPr>
            <sz val="8"/>
            <color indexed="8"/>
            <rFont val="Tahoma"/>
            <family val="2"/>
          </rPr>
          <t xml:space="preserve"> Mensual</t>
        </r>
      </text>
    </comment>
    <comment ref="Q22" authorId="0">
      <text>
        <r>
          <rPr>
            <b/>
            <sz val="8"/>
            <color indexed="8"/>
            <rFont val="Tahoma"/>
            <family val="2"/>
          </rPr>
          <t>Fuente de información:</t>
        </r>
        <r>
          <rPr>
            <sz val="8"/>
            <color indexed="8"/>
            <rFont val="Tahoma"/>
            <family val="2"/>
          </rPr>
          <t xml:space="preserve">  Deptartamento Comercial</t>
        </r>
      </text>
    </comment>
    <comment ref="P25" authorId="0">
      <text>
        <r>
          <rPr>
            <b/>
            <sz val="8"/>
            <color indexed="8"/>
            <rFont val="Tahoma"/>
            <family val="2"/>
          </rPr>
          <t xml:space="preserve">Definición: </t>
        </r>
        <r>
          <rPr>
            <sz val="8"/>
            <color indexed="8"/>
            <rFont val="Tahoma"/>
            <family val="2"/>
          </rPr>
          <t xml:space="preserve">Cantidad promedio de m3 de agua (superficial y/o subterránea) tomados de las fuentes por el prestador durante el periodo informado
</t>
        </r>
        <r>
          <rPr>
            <b/>
            <sz val="8"/>
            <color indexed="8"/>
            <rFont val="Tahoma"/>
            <family val="2"/>
          </rPr>
          <t>Frecuencia:</t>
        </r>
        <r>
          <rPr>
            <sz val="8"/>
            <color indexed="8"/>
            <rFont val="Tahoma"/>
            <family val="2"/>
          </rPr>
          <t xml:space="preserve"> Mensual</t>
        </r>
      </text>
    </comment>
    <comment ref="Q25" authorId="0">
      <text>
        <r>
          <rPr>
            <b/>
            <sz val="8"/>
            <color indexed="8"/>
            <rFont val="Tahoma"/>
            <family val="2"/>
          </rPr>
          <t>Fuente de información:</t>
        </r>
        <r>
          <rPr>
            <sz val="8"/>
            <color indexed="8"/>
            <rFont val="Tahoma"/>
            <family val="2"/>
          </rPr>
          <t xml:space="preserve">  Deptartamento Operación</t>
        </r>
      </text>
    </comment>
    <comment ref="P26" authorId="0">
      <text>
        <r>
          <rPr>
            <b/>
            <sz val="8"/>
            <color indexed="8"/>
            <rFont val="Tahoma"/>
            <family val="2"/>
          </rPr>
          <t xml:space="preserve">Definición: </t>
        </r>
        <r>
          <rPr>
            <sz val="8"/>
            <color indexed="8"/>
            <rFont val="Tahoma"/>
            <family val="2"/>
          </rPr>
          <t xml:space="preserve">Cantidad promedio de m3 de agua superficial tomados de las fuentes por el prestador durante el periodo informado
</t>
        </r>
        <r>
          <rPr>
            <b/>
            <sz val="8"/>
            <color indexed="8"/>
            <rFont val="Tahoma"/>
            <family val="2"/>
          </rPr>
          <t>Frecuencia:</t>
        </r>
        <r>
          <rPr>
            <sz val="8"/>
            <color indexed="8"/>
            <rFont val="Tahoma"/>
            <family val="2"/>
          </rPr>
          <t xml:space="preserve"> Mensual</t>
        </r>
      </text>
    </comment>
    <comment ref="Q26" authorId="0">
      <text>
        <r>
          <rPr>
            <b/>
            <sz val="8"/>
            <color indexed="8"/>
            <rFont val="Tahoma"/>
            <family val="2"/>
          </rPr>
          <t>Fuente de información:</t>
        </r>
        <r>
          <rPr>
            <sz val="8"/>
            <color indexed="8"/>
            <rFont val="Tahoma"/>
            <family val="2"/>
          </rPr>
          <t xml:space="preserve">  Deptartamento Operación</t>
        </r>
      </text>
    </comment>
    <comment ref="P27" authorId="0">
      <text>
        <r>
          <rPr>
            <b/>
            <sz val="8"/>
            <color indexed="8"/>
            <rFont val="Tahoma"/>
            <family val="2"/>
          </rPr>
          <t xml:space="preserve">Definición: </t>
        </r>
        <r>
          <rPr>
            <sz val="8"/>
            <color indexed="8"/>
            <rFont val="Tahoma"/>
            <family val="2"/>
          </rPr>
          <t xml:space="preserve">Cantidad promedio de m3 de agua subterránea tomados de las fuentes por el prestador durante el periodo informado
</t>
        </r>
        <r>
          <rPr>
            <b/>
            <sz val="8"/>
            <color indexed="8"/>
            <rFont val="Tahoma"/>
            <family val="2"/>
          </rPr>
          <t>Frecuencia:</t>
        </r>
        <r>
          <rPr>
            <sz val="8"/>
            <color indexed="8"/>
            <rFont val="Tahoma"/>
            <family val="2"/>
          </rPr>
          <t xml:space="preserve"> Mensual</t>
        </r>
      </text>
    </comment>
    <comment ref="Q27" authorId="0">
      <text>
        <r>
          <rPr>
            <b/>
            <sz val="8"/>
            <color indexed="8"/>
            <rFont val="Tahoma"/>
            <family val="2"/>
          </rPr>
          <t>Fuente de información:</t>
        </r>
        <r>
          <rPr>
            <sz val="8"/>
            <color indexed="8"/>
            <rFont val="Tahoma"/>
            <family val="2"/>
          </rPr>
          <t xml:space="preserve">  Deptartamento Operación</t>
        </r>
      </text>
    </comment>
    <comment ref="P28" authorId="0">
      <text>
        <r>
          <rPr>
            <b/>
            <sz val="8"/>
            <color indexed="8"/>
            <rFont val="Tahoma"/>
            <family val="2"/>
          </rPr>
          <t xml:space="preserve">Definición: </t>
        </r>
        <r>
          <rPr>
            <sz val="8"/>
            <color indexed="8"/>
            <rFont val="Tahoma"/>
            <family val="2"/>
          </rPr>
          <t xml:space="preserve">Volumen de agua entregada a los usuarios mediante el sistema de distribución 
</t>
        </r>
        <r>
          <rPr>
            <b/>
            <sz val="8"/>
            <color indexed="8"/>
            <rFont val="Tahoma"/>
            <family val="2"/>
          </rPr>
          <t>Frecuencia:</t>
        </r>
        <r>
          <rPr>
            <sz val="8"/>
            <color indexed="8"/>
            <rFont val="Tahoma"/>
            <family val="2"/>
          </rPr>
          <t xml:space="preserve"> Mensual</t>
        </r>
      </text>
    </comment>
    <comment ref="Q28" authorId="0">
      <text>
        <r>
          <rPr>
            <b/>
            <sz val="8"/>
            <color indexed="8"/>
            <rFont val="Tahoma"/>
            <family val="2"/>
          </rPr>
          <t>Fuente de información:</t>
        </r>
        <r>
          <rPr>
            <sz val="8"/>
            <color indexed="8"/>
            <rFont val="Tahoma"/>
            <family val="2"/>
          </rPr>
          <t xml:space="preserve">  Deptartamento Operación</t>
        </r>
      </text>
    </comment>
    <comment ref="P31" authorId="0">
      <text>
        <r>
          <rPr>
            <b/>
            <sz val="8"/>
            <color indexed="8"/>
            <rFont val="Tahoma"/>
            <family val="2"/>
          </rPr>
          <t xml:space="preserve">Definición: </t>
        </r>
        <r>
          <rPr>
            <sz val="8"/>
            <color indexed="8"/>
            <rFont val="Tahoma"/>
            <family val="2"/>
          </rPr>
          <t xml:space="preserve">Cantidad de análisis normativos  de conformidad a las exigencias de control básico E-1
</t>
        </r>
        <r>
          <rPr>
            <b/>
            <sz val="8"/>
            <color indexed="8"/>
            <rFont val="Tahoma"/>
            <family val="2"/>
          </rPr>
          <t>Frecuencia:</t>
        </r>
        <r>
          <rPr>
            <sz val="8"/>
            <color indexed="8"/>
            <rFont val="Tahoma"/>
            <family val="2"/>
          </rPr>
          <t xml:space="preserve"> Mensual</t>
        </r>
      </text>
    </comment>
    <comment ref="Q31" authorId="0">
      <text>
        <r>
          <rPr>
            <b/>
            <sz val="8"/>
            <color indexed="8"/>
            <rFont val="Tahoma"/>
            <family val="2"/>
          </rPr>
          <t xml:space="preserve">Fuente de información: </t>
        </r>
        <r>
          <rPr>
            <sz val="8"/>
            <color indexed="8"/>
            <rFont val="Tahoma"/>
            <family val="2"/>
          </rPr>
          <t>Departamento de Operación</t>
        </r>
      </text>
    </comment>
    <comment ref="P32" authorId="0">
      <text>
        <r>
          <rPr>
            <b/>
            <sz val="8"/>
            <color indexed="8"/>
            <rFont val="Tahoma"/>
            <family val="2"/>
          </rPr>
          <t xml:space="preserve">Definición: </t>
        </r>
        <r>
          <rPr>
            <sz val="8"/>
            <color indexed="8"/>
            <rFont val="Tahoma"/>
            <family val="2"/>
          </rPr>
          <t xml:space="preserve">Cantidad de análisis realizados de conformidad a las exigencias de control básico E-1
</t>
        </r>
        <r>
          <rPr>
            <b/>
            <sz val="8"/>
            <color indexed="8"/>
            <rFont val="Tahoma"/>
            <family val="2"/>
          </rPr>
          <t>Frecuencia:</t>
        </r>
        <r>
          <rPr>
            <sz val="8"/>
            <color indexed="8"/>
            <rFont val="Tahoma"/>
            <family val="2"/>
          </rPr>
          <t xml:space="preserve"> mensual</t>
        </r>
      </text>
    </comment>
    <comment ref="Q32" authorId="0">
      <text>
        <r>
          <rPr>
            <b/>
            <sz val="8"/>
            <color indexed="8"/>
            <rFont val="Tahoma"/>
            <family val="2"/>
          </rPr>
          <t xml:space="preserve">Fuente de información: </t>
        </r>
        <r>
          <rPr>
            <sz val="8"/>
            <color indexed="8"/>
            <rFont val="Tahoma"/>
            <family val="2"/>
          </rPr>
          <t>Departamento de Operación</t>
        </r>
      </text>
    </comment>
    <comment ref="P33" authorId="0">
      <text>
        <r>
          <rPr>
            <b/>
            <sz val="8"/>
            <color indexed="8"/>
            <rFont val="Tahoma"/>
            <family val="2"/>
          </rPr>
          <t xml:space="preserve">Definición: </t>
        </r>
        <r>
          <rPr>
            <sz val="8"/>
            <color indexed="8"/>
            <rFont val="Tahoma"/>
            <family val="2"/>
          </rPr>
          <t xml:space="preserve">Cantidad de análisis realizados que satisfacen las norma (Acuerdo 084-1995 SdS)
</t>
        </r>
        <r>
          <rPr>
            <b/>
            <sz val="8"/>
            <color indexed="8"/>
            <rFont val="Tahoma"/>
            <family val="2"/>
          </rPr>
          <t>Frecuencia:</t>
        </r>
        <r>
          <rPr>
            <sz val="8"/>
            <color indexed="8"/>
            <rFont val="Tahoma"/>
            <family val="2"/>
          </rPr>
          <t xml:space="preserve"> Mensual</t>
        </r>
      </text>
    </comment>
    <comment ref="Q33" authorId="0">
      <text>
        <r>
          <rPr>
            <b/>
            <sz val="8"/>
            <color indexed="8"/>
            <rFont val="Tahoma"/>
            <family val="2"/>
          </rPr>
          <t xml:space="preserve">Fuente de información: </t>
        </r>
        <r>
          <rPr>
            <sz val="8"/>
            <color indexed="8"/>
            <rFont val="Tahoma"/>
            <family val="2"/>
          </rPr>
          <t>Departamento de Operación</t>
        </r>
      </text>
    </comment>
    <comment ref="P34" authorId="0">
      <text>
        <r>
          <rPr>
            <b/>
            <sz val="8"/>
            <color indexed="8"/>
            <rFont val="Tahoma"/>
            <family val="2"/>
          </rPr>
          <t xml:space="preserve">Definición: </t>
        </r>
        <r>
          <rPr>
            <sz val="8"/>
            <color indexed="8"/>
            <rFont val="Tahoma"/>
            <family val="2"/>
          </rPr>
          <t xml:space="preserve">Cantidad de análisis realizados que satisfacen las norma de descargas (Acuerdo 058-1997 SdS)
</t>
        </r>
        <r>
          <rPr>
            <b/>
            <sz val="8"/>
            <color indexed="8"/>
            <rFont val="Tahoma"/>
            <family val="2"/>
          </rPr>
          <t xml:space="preserve">
Frecuencia:</t>
        </r>
        <r>
          <rPr>
            <sz val="8"/>
            <color indexed="8"/>
            <rFont val="Tahoma"/>
            <family val="2"/>
          </rPr>
          <t xml:space="preserve"> Mensual
</t>
        </r>
      </text>
    </comment>
    <comment ref="Q34" authorId="0">
      <text>
        <r>
          <rPr>
            <b/>
            <sz val="8"/>
            <color indexed="8"/>
            <rFont val="Tahoma"/>
            <family val="2"/>
          </rPr>
          <t xml:space="preserve">Fuente de información: </t>
        </r>
        <r>
          <rPr>
            <sz val="8"/>
            <color indexed="8"/>
            <rFont val="Tahoma"/>
            <family val="2"/>
          </rPr>
          <t>Departamento de Operación</t>
        </r>
      </text>
    </comment>
    <comment ref="P35" authorId="0">
      <text>
        <r>
          <rPr>
            <b/>
            <sz val="8"/>
            <color indexed="8"/>
            <rFont val="Tahoma"/>
            <family val="2"/>
          </rPr>
          <t xml:space="preserve">Definición: </t>
        </r>
        <r>
          <rPr>
            <sz val="8"/>
            <color indexed="8"/>
            <rFont val="Tahoma"/>
            <family val="2"/>
          </rPr>
          <t xml:space="preserve">Cantidad de análisis realizados que satisfacen las norma de descargas (Acuerdo 058-1997 SdS)
</t>
        </r>
        <r>
          <rPr>
            <b/>
            <sz val="8"/>
            <color indexed="8"/>
            <rFont val="Tahoma"/>
            <family val="2"/>
          </rPr>
          <t xml:space="preserve">Frecuencia: </t>
        </r>
        <r>
          <rPr>
            <sz val="8"/>
            <color indexed="8"/>
            <rFont val="Tahoma"/>
            <family val="2"/>
          </rPr>
          <t xml:space="preserve"> Mensual</t>
        </r>
      </text>
    </comment>
    <comment ref="Q35" authorId="0">
      <text>
        <r>
          <rPr>
            <b/>
            <sz val="8"/>
            <color indexed="8"/>
            <rFont val="Tahoma"/>
            <family val="2"/>
          </rPr>
          <t xml:space="preserve">Fuente de información: </t>
        </r>
        <r>
          <rPr>
            <sz val="8"/>
            <color indexed="8"/>
            <rFont val="Tahoma"/>
            <family val="2"/>
          </rPr>
          <t>Departamento de Operación</t>
        </r>
      </text>
    </comment>
    <comment ref="P36" authorId="0">
      <text>
        <r>
          <rPr>
            <b/>
            <sz val="8"/>
            <color indexed="8"/>
            <rFont val="Tahoma"/>
            <family val="2"/>
          </rPr>
          <t xml:space="preserve">Definición:
</t>
        </r>
        <r>
          <rPr>
            <sz val="8"/>
            <color indexed="8"/>
            <rFont val="Tahoma"/>
            <family val="2"/>
          </rPr>
          <t xml:space="preserve">Analisis según la norma de vertidos
</t>
        </r>
        <r>
          <rPr>
            <b/>
            <sz val="8"/>
            <color indexed="8"/>
            <rFont val="Tahoma"/>
            <family val="2"/>
          </rPr>
          <t>Frecuencia:</t>
        </r>
        <r>
          <rPr>
            <sz val="8"/>
            <color indexed="8"/>
            <rFont val="Tahoma"/>
            <family val="2"/>
          </rPr>
          <t xml:space="preserve"> Mensual</t>
        </r>
      </text>
    </comment>
    <comment ref="Q36" authorId="0">
      <text>
        <r>
          <rPr>
            <b/>
            <sz val="8"/>
            <color indexed="8"/>
            <rFont val="Tahoma"/>
            <family val="2"/>
          </rPr>
          <t xml:space="preserve">Fuente de información: </t>
        </r>
        <r>
          <rPr>
            <sz val="8"/>
            <color indexed="8"/>
            <rFont val="Tahoma"/>
            <family val="2"/>
          </rPr>
          <t>Departamento de Operación</t>
        </r>
      </text>
    </comment>
    <comment ref="P37" authorId="0">
      <text>
        <r>
          <rPr>
            <b/>
            <sz val="8"/>
            <color indexed="8"/>
            <rFont val="Tahoma"/>
            <family val="2"/>
          </rPr>
          <t xml:space="preserve">Definición: </t>
        </r>
        <r>
          <rPr>
            <sz val="8"/>
            <color indexed="8"/>
            <rFont val="Tahoma"/>
            <family val="2"/>
          </rPr>
          <t xml:space="preserve">Cantidad de análisis realizados que satisfacen las norma de descargas (Acuerdo 058-1997 SdS)
</t>
        </r>
        <r>
          <rPr>
            <b/>
            <sz val="8"/>
            <color indexed="8"/>
            <rFont val="Tahoma"/>
            <family val="2"/>
          </rPr>
          <t xml:space="preserve">Frecuencia: </t>
        </r>
        <r>
          <rPr>
            <sz val="8"/>
            <color indexed="8"/>
            <rFont val="Tahoma"/>
            <family val="2"/>
          </rPr>
          <t>Mensual</t>
        </r>
      </text>
    </comment>
    <comment ref="Q37" authorId="0">
      <text>
        <r>
          <rPr>
            <b/>
            <sz val="8"/>
            <color indexed="8"/>
            <rFont val="Tahoma"/>
            <family val="2"/>
          </rPr>
          <t xml:space="preserve">Fuente de información: </t>
        </r>
        <r>
          <rPr>
            <sz val="8"/>
            <color indexed="8"/>
            <rFont val="Tahoma"/>
            <family val="2"/>
          </rPr>
          <t>Departamento de Operación</t>
        </r>
      </text>
    </comment>
    <comment ref="P40" authorId="0">
      <text>
        <r>
          <rPr>
            <b/>
            <sz val="8"/>
            <color indexed="8"/>
            <rFont val="Tahoma"/>
            <family val="2"/>
          </rPr>
          <t xml:space="preserve">Definición: </t>
        </r>
        <r>
          <rPr>
            <sz val="8"/>
            <color indexed="8"/>
            <rFont val="Tahoma"/>
            <family val="2"/>
          </rPr>
          <t xml:space="preserve">Usuarios con servicio diario comprendido entre entre 20 a 24 horas
</t>
        </r>
        <r>
          <rPr>
            <b/>
            <sz val="8"/>
            <color indexed="8"/>
            <rFont val="Tahoma"/>
            <family val="2"/>
          </rPr>
          <t>Frecuencia:</t>
        </r>
        <r>
          <rPr>
            <sz val="8"/>
            <color indexed="8"/>
            <rFont val="Tahoma"/>
            <family val="2"/>
          </rPr>
          <t xml:space="preserve"> Mensual</t>
        </r>
      </text>
    </comment>
    <comment ref="Q40" authorId="0">
      <text>
        <r>
          <rPr>
            <b/>
            <sz val="8"/>
            <color indexed="8"/>
            <rFont val="Tahoma"/>
            <family val="2"/>
          </rPr>
          <t xml:space="preserve">Fuente de información: </t>
        </r>
        <r>
          <rPr>
            <sz val="8"/>
            <color indexed="8"/>
            <rFont val="Tahoma"/>
            <family val="2"/>
          </rPr>
          <t>Departamento de Operación</t>
        </r>
      </text>
    </comment>
    <comment ref="P41" authorId="0">
      <text>
        <r>
          <rPr>
            <b/>
            <sz val="8"/>
            <color indexed="8"/>
            <rFont val="Tahoma"/>
            <family val="2"/>
          </rPr>
          <t xml:space="preserve">Definición: </t>
        </r>
        <r>
          <rPr>
            <sz val="8"/>
            <color indexed="8"/>
            <rFont val="Tahoma"/>
            <family val="2"/>
          </rPr>
          <t xml:space="preserve">Usuarios con servicio diario comprendido entre entre 12 a 20 horas
</t>
        </r>
        <r>
          <rPr>
            <b/>
            <sz val="8"/>
            <color indexed="8"/>
            <rFont val="Tahoma"/>
            <family val="2"/>
          </rPr>
          <t>Frecuencia:</t>
        </r>
        <r>
          <rPr>
            <sz val="8"/>
            <color indexed="8"/>
            <rFont val="Tahoma"/>
            <family val="2"/>
          </rPr>
          <t xml:space="preserve"> Mensual</t>
        </r>
      </text>
    </comment>
    <comment ref="Q41" authorId="0">
      <text>
        <r>
          <rPr>
            <b/>
            <sz val="8"/>
            <color indexed="8"/>
            <rFont val="Tahoma"/>
            <family val="2"/>
          </rPr>
          <t xml:space="preserve">Fuente de información: </t>
        </r>
        <r>
          <rPr>
            <sz val="8"/>
            <color indexed="8"/>
            <rFont val="Tahoma"/>
            <family val="2"/>
          </rPr>
          <t>Departamento de Operación</t>
        </r>
      </text>
    </comment>
    <comment ref="P42" authorId="0">
      <text>
        <r>
          <rPr>
            <b/>
            <sz val="8"/>
            <color indexed="8"/>
            <rFont val="Tahoma"/>
            <family val="2"/>
          </rPr>
          <t xml:space="preserve">Definición: </t>
        </r>
        <r>
          <rPr>
            <sz val="8"/>
            <color indexed="8"/>
            <rFont val="Tahoma"/>
            <family val="2"/>
          </rPr>
          <t xml:space="preserve">Usuarios con servicio diario comprendido entre entre 5 a 12 horas
</t>
        </r>
        <r>
          <rPr>
            <b/>
            <sz val="8"/>
            <color indexed="8"/>
            <rFont val="Tahoma"/>
            <family val="2"/>
          </rPr>
          <t>Frecuencia:</t>
        </r>
        <r>
          <rPr>
            <sz val="8"/>
            <color indexed="8"/>
            <rFont val="Tahoma"/>
            <family val="2"/>
          </rPr>
          <t xml:space="preserve"> Mensual</t>
        </r>
      </text>
    </comment>
    <comment ref="Q42" authorId="0">
      <text>
        <r>
          <rPr>
            <b/>
            <sz val="8"/>
            <color indexed="8"/>
            <rFont val="Tahoma"/>
            <family val="2"/>
          </rPr>
          <t xml:space="preserve">Fuente de información: </t>
        </r>
        <r>
          <rPr>
            <sz val="8"/>
            <color indexed="8"/>
            <rFont val="Tahoma"/>
            <family val="2"/>
          </rPr>
          <t>Departamento de Operación</t>
        </r>
      </text>
    </comment>
    <comment ref="P43" authorId="0">
      <text>
        <r>
          <rPr>
            <b/>
            <sz val="8"/>
            <color indexed="8"/>
            <rFont val="Tahoma"/>
            <family val="2"/>
          </rPr>
          <t xml:space="preserve">Definición: </t>
        </r>
        <r>
          <rPr>
            <sz val="8"/>
            <color indexed="8"/>
            <rFont val="Tahoma"/>
            <family val="2"/>
          </rPr>
          <t xml:space="preserve">Usuarios que no reciben servicio diario
</t>
        </r>
        <r>
          <rPr>
            <b/>
            <sz val="8"/>
            <color indexed="8"/>
            <rFont val="Tahoma"/>
            <family val="2"/>
          </rPr>
          <t>Frecuencia:</t>
        </r>
        <r>
          <rPr>
            <sz val="8"/>
            <color indexed="8"/>
            <rFont val="Tahoma"/>
            <family val="2"/>
          </rPr>
          <t xml:space="preserve"> Mensual</t>
        </r>
      </text>
    </comment>
    <comment ref="Q43" authorId="0">
      <text>
        <r>
          <rPr>
            <b/>
            <sz val="8"/>
            <color indexed="8"/>
            <rFont val="Tahoma"/>
            <family val="2"/>
          </rPr>
          <t xml:space="preserve">Fuente de información: </t>
        </r>
        <r>
          <rPr>
            <sz val="8"/>
            <color indexed="8"/>
            <rFont val="Tahoma"/>
            <family val="2"/>
          </rPr>
          <t>Departamento de Operación</t>
        </r>
      </text>
    </comment>
    <comment ref="G45" authorId="0">
      <text>
        <r>
          <rPr>
            <b/>
            <sz val="8"/>
            <color indexed="8"/>
            <rFont val="Tahoma"/>
            <family val="2"/>
          </rPr>
          <t xml:space="preserve">Aguas De Siguatepeque:
</t>
        </r>
        <r>
          <rPr>
            <sz val="8"/>
            <color indexed="8"/>
            <rFont val="Tahoma"/>
            <family val="2"/>
          </rPr>
          <t>considerando salarios de personal temporal</t>
        </r>
      </text>
    </comment>
    <comment ref="E46" authorId="0">
      <text>
        <r>
          <rPr>
            <b/>
            <sz val="8"/>
            <color indexed="8"/>
            <rFont val="Tahoma"/>
            <family val="2"/>
          </rPr>
          <t xml:space="preserve">Aguas De Siguatepeque:
</t>
        </r>
        <r>
          <rPr>
            <sz val="8"/>
            <color indexed="8"/>
            <rFont val="Tahoma"/>
            <family val="2"/>
          </rPr>
          <t>MES ABRIL PAGADO EN ABRIL</t>
        </r>
      </text>
    </comment>
    <comment ref="J46" authorId="0">
      <text>
        <r>
          <rPr>
            <b/>
            <sz val="8"/>
            <color indexed="8"/>
            <rFont val="Tahoma"/>
            <family val="2"/>
          </rPr>
          <t xml:space="preserve">Aguas De Siguatepeque:
</t>
        </r>
        <r>
          <rPr>
            <sz val="8"/>
            <color indexed="8"/>
            <rFont val="Tahoma"/>
            <family val="2"/>
          </rPr>
          <t>MES ABRIL PAGADO EN ABRIL</t>
        </r>
      </text>
    </comment>
    <comment ref="P46" authorId="0">
      <text>
        <r>
          <rPr>
            <b/>
            <sz val="8"/>
            <color indexed="8"/>
            <rFont val="Tahoma"/>
            <family val="2"/>
          </rPr>
          <t xml:space="preserve">Definición: </t>
        </r>
        <r>
          <rPr>
            <sz val="8"/>
            <color indexed="8"/>
            <rFont val="Tahoma"/>
            <family val="2"/>
          </rPr>
          <t xml:space="preserve">Cantidad de empleados del servicio de A.P.
</t>
        </r>
        <r>
          <rPr>
            <b/>
            <sz val="8"/>
            <color indexed="8"/>
            <rFont val="Tahoma"/>
            <family val="2"/>
          </rPr>
          <t>Frecuencia:</t>
        </r>
        <r>
          <rPr>
            <sz val="8"/>
            <color indexed="8"/>
            <rFont val="Tahoma"/>
            <family val="2"/>
          </rPr>
          <t xml:space="preserve"> Mensual</t>
        </r>
      </text>
    </comment>
    <comment ref="Q46" authorId="0">
      <text>
        <r>
          <rPr>
            <b/>
            <sz val="8"/>
            <color indexed="8"/>
            <rFont val="Tahoma"/>
            <family val="2"/>
          </rPr>
          <t xml:space="preserve">Fuente de información: </t>
        </r>
        <r>
          <rPr>
            <sz val="8"/>
            <color indexed="8"/>
            <rFont val="Tahoma"/>
            <family val="2"/>
          </rPr>
          <t>Departamento de Administración</t>
        </r>
      </text>
    </comment>
    <comment ref="P47" authorId="0">
      <text>
        <r>
          <rPr>
            <b/>
            <sz val="8"/>
            <color indexed="8"/>
            <rFont val="Tahoma"/>
            <family val="2"/>
          </rPr>
          <t xml:space="preserve">Definición: </t>
        </r>
        <r>
          <rPr>
            <sz val="8"/>
            <color indexed="8"/>
            <rFont val="Tahoma"/>
            <family val="2"/>
          </rPr>
          <t xml:space="preserve">Cantidad de empleados del servicio de A.S.
</t>
        </r>
        <r>
          <rPr>
            <b/>
            <sz val="8"/>
            <color indexed="8"/>
            <rFont val="Tahoma"/>
            <family val="2"/>
          </rPr>
          <t>Frecuencia:</t>
        </r>
        <r>
          <rPr>
            <sz val="8"/>
            <color indexed="8"/>
            <rFont val="Tahoma"/>
            <family val="2"/>
          </rPr>
          <t xml:space="preserve"> Mensual</t>
        </r>
      </text>
    </comment>
    <comment ref="Q47" authorId="0">
      <text>
        <r>
          <rPr>
            <b/>
            <sz val="8"/>
            <color indexed="8"/>
            <rFont val="Tahoma"/>
            <family val="2"/>
          </rPr>
          <t xml:space="preserve">Fuente de información: </t>
        </r>
        <r>
          <rPr>
            <sz val="8"/>
            <color indexed="8"/>
            <rFont val="Tahoma"/>
            <family val="2"/>
          </rPr>
          <t>Departamento de Administración</t>
        </r>
      </text>
    </comment>
    <comment ref="P48" authorId="0">
      <text>
        <r>
          <rPr>
            <b/>
            <sz val="8"/>
            <color indexed="8"/>
            <rFont val="Tahoma"/>
            <family val="2"/>
          </rPr>
          <t xml:space="preserve">Definición: </t>
        </r>
        <r>
          <rPr>
            <sz val="8"/>
            <color indexed="8"/>
            <rFont val="Tahoma"/>
            <family val="2"/>
          </rPr>
          <t xml:space="preserve">Cantidad de empleados administrativos
</t>
        </r>
        <r>
          <rPr>
            <b/>
            <sz val="8"/>
            <color indexed="8"/>
            <rFont val="Tahoma"/>
            <family val="2"/>
          </rPr>
          <t>Frecuencia:</t>
        </r>
        <r>
          <rPr>
            <sz val="8"/>
            <color indexed="8"/>
            <rFont val="Tahoma"/>
            <family val="2"/>
          </rPr>
          <t xml:space="preserve"> Mensual</t>
        </r>
      </text>
    </comment>
    <comment ref="Q48" authorId="0">
      <text>
        <r>
          <rPr>
            <b/>
            <sz val="8"/>
            <color indexed="8"/>
            <rFont val="Tahoma"/>
            <family val="2"/>
          </rPr>
          <t xml:space="preserve">Fuente de información: </t>
        </r>
        <r>
          <rPr>
            <sz val="8"/>
            <color indexed="8"/>
            <rFont val="Tahoma"/>
            <family val="2"/>
          </rPr>
          <t>Departamento de Administración</t>
        </r>
      </text>
    </comment>
    <comment ref="P52" authorId="0">
      <text>
        <r>
          <rPr>
            <b/>
            <sz val="8"/>
            <color indexed="8"/>
            <rFont val="Tahoma"/>
            <family val="2"/>
          </rPr>
          <t xml:space="preserve">Definición: </t>
        </r>
        <r>
          <rPr>
            <sz val="8"/>
            <color indexed="8"/>
            <rFont val="Tahoma"/>
            <family val="2"/>
          </rPr>
          <t xml:space="preserve">Costo de planilla de personal involucrado en O&amp;M
</t>
        </r>
        <r>
          <rPr>
            <b/>
            <sz val="8"/>
            <color indexed="8"/>
            <rFont val="Tahoma"/>
            <family val="2"/>
          </rPr>
          <t>Frecuencia:</t>
        </r>
        <r>
          <rPr>
            <sz val="8"/>
            <color indexed="8"/>
            <rFont val="Tahoma"/>
            <family val="2"/>
          </rPr>
          <t xml:space="preserve"> Mensual</t>
        </r>
      </text>
    </comment>
    <comment ref="Q52" authorId="0">
      <text>
        <r>
          <rPr>
            <b/>
            <sz val="8"/>
            <color indexed="8"/>
            <rFont val="Tahoma"/>
            <family val="2"/>
          </rPr>
          <t xml:space="preserve">Fuente de información: </t>
        </r>
        <r>
          <rPr>
            <sz val="8"/>
            <color indexed="8"/>
            <rFont val="Tahoma"/>
            <family val="2"/>
          </rPr>
          <t>Departamento de Administración</t>
        </r>
      </text>
    </comment>
    <comment ref="P53" authorId="0">
      <text>
        <r>
          <rPr>
            <b/>
            <sz val="8"/>
            <color indexed="8"/>
            <rFont val="Tahoma"/>
            <family val="2"/>
          </rPr>
          <t xml:space="preserve">Definición: </t>
        </r>
        <r>
          <rPr>
            <sz val="8"/>
            <color indexed="8"/>
            <rFont val="Tahoma"/>
            <family val="2"/>
          </rPr>
          <t xml:space="preserve">Costos de energía eléctrica en O&amp;M
</t>
        </r>
        <r>
          <rPr>
            <b/>
            <sz val="8"/>
            <color indexed="8"/>
            <rFont val="Tahoma"/>
            <family val="2"/>
          </rPr>
          <t>Frecuencia:</t>
        </r>
        <r>
          <rPr>
            <sz val="8"/>
            <color indexed="8"/>
            <rFont val="Tahoma"/>
            <family val="2"/>
          </rPr>
          <t xml:space="preserve"> Mensual</t>
        </r>
      </text>
    </comment>
    <comment ref="Q53" authorId="0">
      <text>
        <r>
          <rPr>
            <b/>
            <sz val="8"/>
            <color indexed="8"/>
            <rFont val="Tahoma"/>
            <family val="2"/>
          </rPr>
          <t xml:space="preserve">Fuente de información: </t>
        </r>
        <r>
          <rPr>
            <sz val="8"/>
            <color indexed="8"/>
            <rFont val="Tahoma"/>
            <family val="2"/>
          </rPr>
          <t>Departamento de Administración</t>
        </r>
      </text>
    </comment>
    <comment ref="P54" authorId="0">
      <text>
        <r>
          <rPr>
            <b/>
            <sz val="8"/>
            <color indexed="8"/>
            <rFont val="Tahoma"/>
            <family val="2"/>
          </rPr>
          <t xml:space="preserve">Definición: </t>
        </r>
        <r>
          <rPr>
            <sz val="8"/>
            <color indexed="8"/>
            <rFont val="Tahoma"/>
            <family val="2"/>
          </rPr>
          <t xml:space="preserve">Costo de químicos en O&amp;M
</t>
        </r>
        <r>
          <rPr>
            <b/>
            <sz val="8"/>
            <color indexed="8"/>
            <rFont val="Tahoma"/>
            <family val="2"/>
          </rPr>
          <t>Frecuencia:</t>
        </r>
        <r>
          <rPr>
            <sz val="8"/>
            <color indexed="8"/>
            <rFont val="Tahoma"/>
            <family val="2"/>
          </rPr>
          <t xml:space="preserve"> Mensual</t>
        </r>
      </text>
    </comment>
    <comment ref="Q54" authorId="0">
      <text>
        <r>
          <rPr>
            <b/>
            <sz val="8"/>
            <color indexed="8"/>
            <rFont val="Tahoma"/>
            <family val="2"/>
          </rPr>
          <t xml:space="preserve">Fuente de información: </t>
        </r>
        <r>
          <rPr>
            <sz val="8"/>
            <color indexed="8"/>
            <rFont val="Tahoma"/>
            <family val="2"/>
          </rPr>
          <t>Departamento de Administración</t>
        </r>
      </text>
    </comment>
    <comment ref="P55" authorId="0">
      <text>
        <r>
          <rPr>
            <b/>
            <sz val="8"/>
            <color indexed="8"/>
            <rFont val="Tahoma"/>
            <family val="2"/>
          </rPr>
          <t xml:space="preserve">Definición:
</t>
        </r>
        <r>
          <rPr>
            <sz val="8"/>
            <color indexed="8"/>
            <rFont val="Tahoma"/>
            <family val="2"/>
          </rPr>
          <t xml:space="preserve">Otros gastos operativos en O&amp;M
</t>
        </r>
        <r>
          <rPr>
            <b/>
            <sz val="8"/>
            <color indexed="8"/>
            <rFont val="Tahoma"/>
            <family val="2"/>
          </rPr>
          <t>Frecuencia:</t>
        </r>
        <r>
          <rPr>
            <sz val="8"/>
            <color indexed="8"/>
            <rFont val="Tahoma"/>
            <family val="2"/>
          </rPr>
          <t xml:space="preserve"> Mensual</t>
        </r>
      </text>
    </comment>
    <comment ref="Q55" authorId="0">
      <text>
        <r>
          <rPr>
            <b/>
            <sz val="8"/>
            <color indexed="8"/>
            <rFont val="Tahoma"/>
            <family val="2"/>
          </rPr>
          <t xml:space="preserve">Fuente de información: </t>
        </r>
        <r>
          <rPr>
            <sz val="8"/>
            <color indexed="8"/>
            <rFont val="Tahoma"/>
            <family val="2"/>
          </rPr>
          <t>Departamento de Administración</t>
        </r>
      </text>
    </comment>
    <comment ref="P56" authorId="0">
      <text>
        <r>
          <rPr>
            <b/>
            <sz val="8"/>
            <color indexed="8"/>
            <rFont val="Tahoma"/>
            <family val="2"/>
          </rPr>
          <t xml:space="preserve">Definición:
</t>
        </r>
        <r>
          <rPr>
            <sz val="8"/>
            <color indexed="8"/>
            <rFont val="Tahoma"/>
            <family val="2"/>
          </rPr>
          <t xml:space="preserve">Total o sumatoria de costos operativos
</t>
        </r>
        <r>
          <rPr>
            <b/>
            <sz val="8"/>
            <color indexed="8"/>
            <rFont val="Tahoma"/>
            <family val="2"/>
          </rPr>
          <t>Frecuencia:</t>
        </r>
        <r>
          <rPr>
            <sz val="8"/>
            <color indexed="8"/>
            <rFont val="Tahoma"/>
            <family val="2"/>
          </rPr>
          <t xml:space="preserve"> Mensual</t>
        </r>
      </text>
    </comment>
    <comment ref="Q56" authorId="0">
      <text>
        <r>
          <rPr>
            <b/>
            <sz val="8"/>
            <color indexed="8"/>
            <rFont val="Tahoma"/>
            <family val="2"/>
          </rPr>
          <t xml:space="preserve">Fuente de información: </t>
        </r>
        <r>
          <rPr>
            <sz val="8"/>
            <color indexed="8"/>
            <rFont val="Tahoma"/>
            <family val="2"/>
          </rPr>
          <t>Departamento de Administración</t>
        </r>
      </text>
    </comment>
    <comment ref="P59" authorId="0">
      <text>
        <r>
          <rPr>
            <b/>
            <sz val="8"/>
            <color indexed="8"/>
            <rFont val="Tahoma"/>
            <family val="2"/>
          </rPr>
          <t xml:space="preserve">Definición: </t>
        </r>
        <r>
          <rPr>
            <sz val="8"/>
            <color indexed="8"/>
            <rFont val="Tahoma"/>
            <family val="2"/>
          </rPr>
          <t xml:space="preserve">Costo de planilla de personal involucrado en O&amp;M
</t>
        </r>
        <r>
          <rPr>
            <b/>
            <sz val="8"/>
            <color indexed="8"/>
            <rFont val="Tahoma"/>
            <family val="2"/>
          </rPr>
          <t>Frecuencia:</t>
        </r>
        <r>
          <rPr>
            <sz val="8"/>
            <color indexed="8"/>
            <rFont val="Tahoma"/>
            <family val="2"/>
          </rPr>
          <t xml:space="preserve"> Mensual</t>
        </r>
      </text>
    </comment>
    <comment ref="Q59" authorId="0">
      <text>
        <r>
          <rPr>
            <b/>
            <sz val="8"/>
            <color indexed="8"/>
            <rFont val="Tahoma"/>
            <family val="2"/>
          </rPr>
          <t xml:space="preserve">Fuente de información: </t>
        </r>
        <r>
          <rPr>
            <sz val="8"/>
            <color indexed="8"/>
            <rFont val="Tahoma"/>
            <family val="2"/>
          </rPr>
          <t>Departamento de Administración</t>
        </r>
      </text>
    </comment>
    <comment ref="P60" authorId="0">
      <text>
        <r>
          <rPr>
            <b/>
            <sz val="8"/>
            <color indexed="8"/>
            <rFont val="Tahoma"/>
            <family val="2"/>
          </rPr>
          <t xml:space="preserve">Definición: </t>
        </r>
        <r>
          <rPr>
            <sz val="8"/>
            <color indexed="8"/>
            <rFont val="Tahoma"/>
            <family val="2"/>
          </rPr>
          <t>Costos de energía eléctrica en O&amp;M
Frecuencia: Mensual</t>
        </r>
      </text>
    </comment>
    <comment ref="Q60" authorId="0">
      <text>
        <r>
          <rPr>
            <b/>
            <sz val="8"/>
            <color indexed="8"/>
            <rFont val="Tahoma"/>
            <family val="2"/>
          </rPr>
          <t xml:space="preserve">Fuente de información: </t>
        </r>
        <r>
          <rPr>
            <sz val="8"/>
            <color indexed="8"/>
            <rFont val="Tahoma"/>
            <family val="2"/>
          </rPr>
          <t>Departamento de Administración</t>
        </r>
      </text>
    </comment>
    <comment ref="P61" authorId="0">
      <text>
        <r>
          <rPr>
            <b/>
            <sz val="8"/>
            <color indexed="8"/>
            <rFont val="Tahoma"/>
            <family val="2"/>
          </rPr>
          <t xml:space="preserve">Definición: </t>
        </r>
        <r>
          <rPr>
            <sz val="8"/>
            <color indexed="8"/>
            <rFont val="Tahoma"/>
            <family val="2"/>
          </rPr>
          <t xml:space="preserve">Costo de químicos en O&amp;M
</t>
        </r>
        <r>
          <rPr>
            <b/>
            <sz val="8"/>
            <color indexed="8"/>
            <rFont val="Tahoma"/>
            <family val="2"/>
          </rPr>
          <t>Frecuencia:</t>
        </r>
        <r>
          <rPr>
            <sz val="8"/>
            <color indexed="8"/>
            <rFont val="Tahoma"/>
            <family val="2"/>
          </rPr>
          <t xml:space="preserve"> Mensual</t>
        </r>
      </text>
    </comment>
    <comment ref="Q61" authorId="0">
      <text>
        <r>
          <rPr>
            <b/>
            <sz val="8"/>
            <color indexed="8"/>
            <rFont val="Tahoma"/>
            <family val="2"/>
          </rPr>
          <t xml:space="preserve">Fuente de información: </t>
        </r>
        <r>
          <rPr>
            <sz val="8"/>
            <color indexed="8"/>
            <rFont val="Tahoma"/>
            <family val="2"/>
          </rPr>
          <t>Departamento de Administración</t>
        </r>
      </text>
    </comment>
    <comment ref="P62" authorId="0">
      <text>
        <r>
          <rPr>
            <b/>
            <sz val="8"/>
            <color indexed="8"/>
            <rFont val="Tahoma"/>
            <family val="2"/>
          </rPr>
          <t xml:space="preserve">Definición: </t>
        </r>
        <r>
          <rPr>
            <sz val="8"/>
            <color indexed="8"/>
            <rFont val="Tahoma"/>
            <family val="2"/>
          </rPr>
          <t xml:space="preserve">Otros gastos operativos en O&amp;M
</t>
        </r>
        <r>
          <rPr>
            <b/>
            <sz val="8"/>
            <color indexed="8"/>
            <rFont val="Tahoma"/>
            <family val="2"/>
          </rPr>
          <t>Frecuencia:</t>
        </r>
        <r>
          <rPr>
            <sz val="8"/>
            <color indexed="8"/>
            <rFont val="Tahoma"/>
            <family val="2"/>
          </rPr>
          <t xml:space="preserve"> Mensual</t>
        </r>
      </text>
    </comment>
    <comment ref="Q62" authorId="0">
      <text>
        <r>
          <rPr>
            <b/>
            <sz val="8"/>
            <color indexed="8"/>
            <rFont val="Tahoma"/>
            <family val="2"/>
          </rPr>
          <t xml:space="preserve">Fuente de información: </t>
        </r>
        <r>
          <rPr>
            <sz val="8"/>
            <color indexed="8"/>
            <rFont val="Tahoma"/>
            <family val="2"/>
          </rPr>
          <t>Departamento de Administración</t>
        </r>
      </text>
    </comment>
    <comment ref="P63" authorId="0">
      <text>
        <r>
          <rPr>
            <b/>
            <sz val="8"/>
            <color indexed="8"/>
            <rFont val="Tahoma"/>
            <family val="2"/>
          </rPr>
          <t xml:space="preserve">Definición: </t>
        </r>
        <r>
          <rPr>
            <sz val="8"/>
            <color indexed="8"/>
            <rFont val="Tahoma"/>
            <family val="2"/>
          </rPr>
          <t xml:space="preserve">Total o sumatoria de costos operativos
</t>
        </r>
        <r>
          <rPr>
            <b/>
            <sz val="8"/>
            <color indexed="8"/>
            <rFont val="Tahoma"/>
            <family val="2"/>
          </rPr>
          <t>Frecuencia:</t>
        </r>
        <r>
          <rPr>
            <sz val="8"/>
            <color indexed="8"/>
            <rFont val="Tahoma"/>
            <family val="2"/>
          </rPr>
          <t xml:space="preserve"> Mensual</t>
        </r>
      </text>
    </comment>
    <comment ref="Q63" authorId="0">
      <text>
        <r>
          <rPr>
            <b/>
            <sz val="8"/>
            <color indexed="8"/>
            <rFont val="Tahoma"/>
            <family val="2"/>
          </rPr>
          <t xml:space="preserve">Fuente de información: </t>
        </r>
        <r>
          <rPr>
            <sz val="8"/>
            <color indexed="8"/>
            <rFont val="Tahoma"/>
            <family val="2"/>
          </rPr>
          <t>Departamento de Administración</t>
        </r>
      </text>
    </comment>
    <comment ref="P66" authorId="0">
      <text>
        <r>
          <rPr>
            <b/>
            <sz val="8"/>
            <color indexed="8"/>
            <rFont val="Tahoma"/>
            <family val="2"/>
          </rPr>
          <t xml:space="preserve">Definición: </t>
        </r>
        <r>
          <rPr>
            <sz val="8"/>
            <color indexed="8"/>
            <rFont val="Tahoma"/>
            <family val="2"/>
          </rPr>
          <t xml:space="preserve">Planilla del personal administrativo
</t>
        </r>
        <r>
          <rPr>
            <b/>
            <sz val="8"/>
            <color indexed="8"/>
            <rFont val="Tahoma"/>
            <family val="2"/>
          </rPr>
          <t>Frecuencia:</t>
        </r>
        <r>
          <rPr>
            <sz val="8"/>
            <color indexed="8"/>
            <rFont val="Tahoma"/>
            <family val="2"/>
          </rPr>
          <t xml:space="preserve"> Mensual</t>
        </r>
      </text>
    </comment>
    <comment ref="Q66" authorId="0">
      <text>
        <r>
          <rPr>
            <b/>
            <sz val="8"/>
            <color indexed="8"/>
            <rFont val="Tahoma"/>
            <family val="2"/>
          </rPr>
          <t xml:space="preserve">Fuente de información: </t>
        </r>
        <r>
          <rPr>
            <sz val="8"/>
            <color indexed="8"/>
            <rFont val="Tahoma"/>
            <family val="2"/>
          </rPr>
          <t>Departamento de Administración</t>
        </r>
      </text>
    </comment>
    <comment ref="P67" authorId="0">
      <text>
        <r>
          <rPr>
            <b/>
            <sz val="8"/>
            <color indexed="8"/>
            <rFont val="Tahoma"/>
            <family val="2"/>
          </rPr>
          <t xml:space="preserve">Definición: </t>
        </r>
        <r>
          <rPr>
            <sz val="8"/>
            <color indexed="8"/>
            <rFont val="Tahoma"/>
            <family val="2"/>
          </rPr>
          <t xml:space="preserve">Pago por alquiler de inmuebles
</t>
        </r>
        <r>
          <rPr>
            <b/>
            <sz val="8"/>
            <color indexed="8"/>
            <rFont val="Tahoma"/>
            <family val="2"/>
          </rPr>
          <t>Frecuencia:</t>
        </r>
        <r>
          <rPr>
            <sz val="8"/>
            <color indexed="8"/>
            <rFont val="Tahoma"/>
            <family val="2"/>
          </rPr>
          <t xml:space="preserve"> Mensual</t>
        </r>
      </text>
    </comment>
    <comment ref="Q67" authorId="0">
      <text>
        <r>
          <rPr>
            <b/>
            <sz val="8"/>
            <color indexed="8"/>
            <rFont val="Tahoma"/>
            <family val="2"/>
          </rPr>
          <t xml:space="preserve">Fuente de información: </t>
        </r>
        <r>
          <rPr>
            <sz val="8"/>
            <color indexed="8"/>
            <rFont val="Tahoma"/>
            <family val="2"/>
          </rPr>
          <t>Departamento de Administración</t>
        </r>
      </text>
    </comment>
    <comment ref="P68" authorId="0">
      <text>
        <r>
          <rPr>
            <b/>
            <sz val="8"/>
            <color indexed="8"/>
            <rFont val="Tahoma"/>
            <family val="2"/>
          </rPr>
          <t xml:space="preserve">Definición: </t>
        </r>
        <r>
          <rPr>
            <sz val="8"/>
            <color indexed="8"/>
            <rFont val="Tahoma"/>
            <family val="2"/>
          </rPr>
          <t xml:space="preserve">Gastos en energía eléctrica, internet, telefono, etc
</t>
        </r>
        <r>
          <rPr>
            <b/>
            <sz val="8"/>
            <color indexed="8"/>
            <rFont val="Tahoma"/>
            <family val="2"/>
          </rPr>
          <t>Frecuencia:</t>
        </r>
        <r>
          <rPr>
            <sz val="8"/>
            <color indexed="8"/>
            <rFont val="Tahoma"/>
            <family val="2"/>
          </rPr>
          <t xml:space="preserve"> Mensual</t>
        </r>
      </text>
    </comment>
    <comment ref="Q68" authorId="0">
      <text>
        <r>
          <rPr>
            <b/>
            <sz val="8"/>
            <color indexed="8"/>
            <rFont val="Tahoma"/>
            <family val="2"/>
          </rPr>
          <t xml:space="preserve">Fuente de información: </t>
        </r>
        <r>
          <rPr>
            <sz val="8"/>
            <color indexed="8"/>
            <rFont val="Tahoma"/>
            <family val="2"/>
          </rPr>
          <t>Departamento de Administración</t>
        </r>
      </text>
    </comment>
    <comment ref="P69" authorId="0">
      <text>
        <r>
          <rPr>
            <b/>
            <sz val="8"/>
            <color indexed="8"/>
            <rFont val="Tahoma"/>
            <family val="2"/>
          </rPr>
          <t xml:space="preserve">Definición: </t>
        </r>
        <r>
          <rPr>
            <sz val="8"/>
            <color indexed="8"/>
            <rFont val="Tahoma"/>
            <family val="2"/>
          </rPr>
          <t xml:space="preserve">Varios
</t>
        </r>
        <r>
          <rPr>
            <b/>
            <sz val="8"/>
            <color indexed="8"/>
            <rFont val="Tahoma"/>
            <family val="2"/>
          </rPr>
          <t>Frecuencia:</t>
        </r>
        <r>
          <rPr>
            <sz val="8"/>
            <color indexed="8"/>
            <rFont val="Tahoma"/>
            <family val="2"/>
          </rPr>
          <t xml:space="preserve"> Mensual</t>
        </r>
      </text>
    </comment>
    <comment ref="Q69" authorId="0">
      <text>
        <r>
          <rPr>
            <b/>
            <sz val="8"/>
            <color indexed="8"/>
            <rFont val="Tahoma"/>
            <family val="2"/>
          </rPr>
          <t xml:space="preserve">Fuente de información: </t>
        </r>
        <r>
          <rPr>
            <sz val="8"/>
            <color indexed="8"/>
            <rFont val="Tahoma"/>
            <family val="2"/>
          </rPr>
          <t>Departamento de Administración</t>
        </r>
      </text>
    </comment>
    <comment ref="P74" authorId="0">
      <text>
        <r>
          <rPr>
            <b/>
            <sz val="8"/>
            <color indexed="8"/>
            <rFont val="Tahoma"/>
            <family val="2"/>
          </rPr>
          <t xml:space="preserve">Definición: </t>
        </r>
        <r>
          <rPr>
            <sz val="8"/>
            <color indexed="8"/>
            <rFont val="Tahoma"/>
            <family val="2"/>
          </rPr>
          <t xml:space="preserve">Volumen de agua facturada a los usuarios, corresponde a la suma del volumen facturado medido mas el volumen facturado como consumo presunto
</t>
        </r>
        <r>
          <rPr>
            <b/>
            <sz val="8"/>
            <color indexed="8"/>
            <rFont val="Tahoma"/>
            <family val="2"/>
          </rPr>
          <t>Frecuencia:</t>
        </r>
        <r>
          <rPr>
            <sz val="8"/>
            <color indexed="8"/>
            <rFont val="Tahoma"/>
            <family val="2"/>
          </rPr>
          <t xml:space="preserve"> Mensual</t>
        </r>
      </text>
    </comment>
    <comment ref="Q74" authorId="0">
      <text>
        <r>
          <rPr>
            <b/>
            <sz val="8"/>
            <color indexed="8"/>
            <rFont val="Tahoma"/>
            <family val="2"/>
          </rPr>
          <t xml:space="preserve">Fuente de información: </t>
        </r>
        <r>
          <rPr>
            <sz val="8"/>
            <color indexed="8"/>
            <rFont val="Tahoma"/>
            <family val="2"/>
          </rPr>
          <t>Departamento Comercial</t>
        </r>
      </text>
    </comment>
    <comment ref="P75" authorId="0">
      <text>
        <r>
          <rPr>
            <b/>
            <sz val="8"/>
            <color indexed="8"/>
            <rFont val="Tahoma"/>
            <family val="2"/>
          </rPr>
          <t xml:space="preserve">Definición: </t>
        </r>
        <r>
          <rPr>
            <sz val="8"/>
            <color indexed="8"/>
            <rFont val="Tahoma"/>
            <family val="2"/>
          </rPr>
          <t xml:space="preserve">Monto Facturado en el periodo
</t>
        </r>
        <r>
          <rPr>
            <b/>
            <sz val="8"/>
            <color indexed="8"/>
            <rFont val="Tahoma"/>
            <family val="2"/>
          </rPr>
          <t>Frecuencia:</t>
        </r>
        <r>
          <rPr>
            <sz val="8"/>
            <color indexed="8"/>
            <rFont val="Tahoma"/>
            <family val="2"/>
          </rPr>
          <t xml:space="preserve"> Mensual</t>
        </r>
      </text>
    </comment>
    <comment ref="Q75" authorId="0">
      <text>
        <r>
          <rPr>
            <b/>
            <sz val="8"/>
            <color indexed="8"/>
            <rFont val="Tahoma"/>
            <family val="2"/>
          </rPr>
          <t xml:space="preserve">Fuente de información: </t>
        </r>
        <r>
          <rPr>
            <sz val="8"/>
            <color indexed="8"/>
            <rFont val="Tahoma"/>
            <family val="2"/>
          </rPr>
          <t>Departamento Comercial</t>
        </r>
      </text>
    </comment>
    <comment ref="P76" authorId="0">
      <text>
        <r>
          <rPr>
            <b/>
            <sz val="8"/>
            <color indexed="8"/>
            <rFont val="Tahoma"/>
            <family val="2"/>
          </rPr>
          <t xml:space="preserve">Definición: </t>
        </r>
        <r>
          <rPr>
            <sz val="8"/>
            <color indexed="8"/>
            <rFont val="Tahoma"/>
            <family val="2"/>
          </rPr>
          <t xml:space="preserve">Ingreso de periodo
</t>
        </r>
        <r>
          <rPr>
            <b/>
            <sz val="8"/>
            <color indexed="8"/>
            <rFont val="Tahoma"/>
            <family val="2"/>
          </rPr>
          <t>Frecuencia:</t>
        </r>
        <r>
          <rPr>
            <sz val="8"/>
            <color indexed="8"/>
            <rFont val="Tahoma"/>
            <family val="2"/>
          </rPr>
          <t xml:space="preserve"> Mensual</t>
        </r>
      </text>
    </comment>
    <comment ref="Q76" authorId="0">
      <text>
        <r>
          <rPr>
            <b/>
            <sz val="8"/>
            <color indexed="8"/>
            <rFont val="Tahoma"/>
            <family val="2"/>
          </rPr>
          <t xml:space="preserve">Fuente de información: </t>
        </r>
        <r>
          <rPr>
            <sz val="8"/>
            <color indexed="8"/>
            <rFont val="Tahoma"/>
            <family val="2"/>
          </rPr>
          <t>Departamento Comercial</t>
        </r>
      </text>
    </comment>
    <comment ref="P77" authorId="0">
      <text>
        <r>
          <rPr>
            <b/>
            <sz val="8"/>
            <color indexed="8"/>
            <rFont val="Tahoma"/>
            <family val="2"/>
          </rPr>
          <t xml:space="preserve">Definición: </t>
        </r>
        <r>
          <rPr>
            <sz val="8"/>
            <color indexed="8"/>
            <rFont val="Tahoma"/>
            <family val="2"/>
          </rPr>
          <t xml:space="preserve">Saldo acumulado de los usuarios al periodo
</t>
        </r>
        <r>
          <rPr>
            <b/>
            <sz val="8"/>
            <color indexed="8"/>
            <rFont val="Tahoma"/>
            <family val="2"/>
          </rPr>
          <t>Frecuencia:</t>
        </r>
        <r>
          <rPr>
            <sz val="8"/>
            <color indexed="8"/>
            <rFont val="Tahoma"/>
            <family val="2"/>
          </rPr>
          <t xml:space="preserve"> Mensual</t>
        </r>
      </text>
    </comment>
    <comment ref="Q77" authorId="0">
      <text>
        <r>
          <rPr>
            <b/>
            <sz val="8"/>
            <color indexed="8"/>
            <rFont val="Tahoma"/>
            <family val="2"/>
          </rPr>
          <t xml:space="preserve">Fuente de información: </t>
        </r>
        <r>
          <rPr>
            <sz val="8"/>
            <color indexed="8"/>
            <rFont val="Tahoma"/>
            <family val="2"/>
          </rPr>
          <t>Departamento Comercial</t>
        </r>
      </text>
    </comment>
    <comment ref="P78" authorId="0">
      <text>
        <r>
          <rPr>
            <b/>
            <sz val="8"/>
            <color indexed="8"/>
            <rFont val="Tahoma"/>
            <family val="2"/>
          </rPr>
          <t xml:space="preserve">Definición: </t>
        </r>
        <r>
          <rPr>
            <sz val="8"/>
            <color indexed="8"/>
            <rFont val="Tahoma"/>
            <family val="2"/>
          </rPr>
          <t xml:space="preserve">Valor captado por servicio A.P
</t>
        </r>
        <r>
          <rPr>
            <b/>
            <sz val="8"/>
            <color indexed="8"/>
            <rFont val="Tahoma"/>
            <family val="2"/>
          </rPr>
          <t>Frecuencia:</t>
        </r>
        <r>
          <rPr>
            <sz val="8"/>
            <color indexed="8"/>
            <rFont val="Tahoma"/>
            <family val="2"/>
          </rPr>
          <t xml:space="preserve"> Mensual</t>
        </r>
      </text>
    </comment>
    <comment ref="Q78" authorId="0">
      <text>
        <r>
          <rPr>
            <b/>
            <sz val="8"/>
            <color indexed="8"/>
            <rFont val="Tahoma"/>
            <family val="2"/>
          </rPr>
          <t xml:space="preserve">Fuente de información: </t>
        </r>
        <r>
          <rPr>
            <sz val="8"/>
            <color indexed="8"/>
            <rFont val="Tahoma"/>
            <family val="2"/>
          </rPr>
          <t>Departamento Comercial</t>
        </r>
      </text>
    </comment>
    <comment ref="P80" authorId="0">
      <text>
        <r>
          <rPr>
            <b/>
            <sz val="8"/>
            <color indexed="8"/>
            <rFont val="Tahoma"/>
            <family val="2"/>
          </rPr>
          <t xml:space="preserve">Definición: </t>
        </r>
        <r>
          <rPr>
            <sz val="8"/>
            <color indexed="8"/>
            <rFont val="Tahoma"/>
            <family val="2"/>
          </rPr>
          <t xml:space="preserve">Valor captado por servicio A.S.
</t>
        </r>
        <r>
          <rPr>
            <b/>
            <sz val="8"/>
            <color indexed="8"/>
            <rFont val="Tahoma"/>
            <family val="2"/>
          </rPr>
          <t>Frecuencia:</t>
        </r>
        <r>
          <rPr>
            <sz val="8"/>
            <color indexed="8"/>
            <rFont val="Tahoma"/>
            <family val="2"/>
          </rPr>
          <t xml:space="preserve"> Mensual</t>
        </r>
      </text>
    </comment>
    <comment ref="Q80" authorId="0">
      <text>
        <r>
          <rPr>
            <b/>
            <sz val="8"/>
            <color indexed="8"/>
            <rFont val="Tahoma"/>
            <family val="2"/>
          </rPr>
          <t xml:space="preserve">Fuente de información: </t>
        </r>
        <r>
          <rPr>
            <sz val="8"/>
            <color indexed="8"/>
            <rFont val="Tahoma"/>
            <family val="2"/>
          </rPr>
          <t>Departamento Comercial</t>
        </r>
      </text>
    </comment>
    <comment ref="P82" authorId="0">
      <text>
        <r>
          <rPr>
            <b/>
            <sz val="8"/>
            <color indexed="8"/>
            <rFont val="Tahoma"/>
            <family val="2"/>
          </rPr>
          <t xml:space="preserve">Definición: </t>
        </r>
        <r>
          <rPr>
            <sz val="8"/>
            <color indexed="8"/>
            <rFont val="Tahoma"/>
            <family val="2"/>
          </rPr>
          <t xml:space="preserve">Multas, reconexiones, derechos de conexión, etc
</t>
        </r>
        <r>
          <rPr>
            <b/>
            <sz val="8"/>
            <color indexed="8"/>
            <rFont val="Tahoma"/>
            <family val="2"/>
          </rPr>
          <t>Frecuencia:</t>
        </r>
        <r>
          <rPr>
            <sz val="8"/>
            <color indexed="8"/>
            <rFont val="Tahoma"/>
            <family val="2"/>
          </rPr>
          <t xml:space="preserve"> Mensual</t>
        </r>
      </text>
    </comment>
    <comment ref="Q82" authorId="0">
      <text>
        <r>
          <rPr>
            <b/>
            <sz val="8"/>
            <color indexed="8"/>
            <rFont val="Tahoma"/>
            <family val="2"/>
          </rPr>
          <t xml:space="preserve">Fuente de información: </t>
        </r>
        <r>
          <rPr>
            <sz val="8"/>
            <color indexed="8"/>
            <rFont val="Tahoma"/>
            <family val="2"/>
          </rPr>
          <t>Departamento Comercial</t>
        </r>
      </text>
    </comment>
    <comment ref="P86" authorId="0">
      <text>
        <r>
          <rPr>
            <b/>
            <sz val="8"/>
            <color indexed="8"/>
            <rFont val="Tahoma"/>
            <family val="2"/>
          </rPr>
          <t xml:space="preserve">Definición: </t>
        </r>
        <r>
          <rPr>
            <sz val="8"/>
            <color indexed="8"/>
            <rFont val="Tahoma"/>
            <family val="2"/>
          </rPr>
          <t xml:space="preserve">Suma de todos los ingresos
</t>
        </r>
        <r>
          <rPr>
            <b/>
            <sz val="8"/>
            <color indexed="8"/>
            <rFont val="Tahoma"/>
            <family val="2"/>
          </rPr>
          <t>Frecuencia:</t>
        </r>
        <r>
          <rPr>
            <sz val="8"/>
            <color indexed="8"/>
            <rFont val="Tahoma"/>
            <family val="2"/>
          </rPr>
          <t xml:space="preserve"> Mensual</t>
        </r>
      </text>
    </comment>
    <comment ref="Q86" authorId="0">
      <text>
        <r>
          <rPr>
            <b/>
            <sz val="8"/>
            <color indexed="8"/>
            <rFont val="Tahoma"/>
            <family val="2"/>
          </rPr>
          <t xml:space="preserve">Fuente de información: </t>
        </r>
        <r>
          <rPr>
            <sz val="8"/>
            <color indexed="8"/>
            <rFont val="Tahoma"/>
            <family val="2"/>
          </rPr>
          <t>Departamento Comercial</t>
        </r>
      </text>
    </comment>
    <comment ref="P89" authorId="0">
      <text>
        <r>
          <rPr>
            <b/>
            <sz val="8"/>
            <color indexed="8"/>
            <rFont val="Tahoma"/>
            <family val="2"/>
          </rPr>
          <t xml:space="preserve">Definición: </t>
        </r>
        <r>
          <rPr>
            <sz val="8"/>
            <color indexed="8"/>
            <rFont val="Tahoma"/>
            <family val="2"/>
          </rPr>
          <t xml:space="preserve">Cantidad de facturas emitidas en el periodo
</t>
        </r>
        <r>
          <rPr>
            <b/>
            <sz val="8"/>
            <color indexed="8"/>
            <rFont val="Tahoma"/>
            <family val="2"/>
          </rPr>
          <t>Frecuencia:</t>
        </r>
        <r>
          <rPr>
            <sz val="8"/>
            <color indexed="8"/>
            <rFont val="Tahoma"/>
            <family val="2"/>
          </rPr>
          <t xml:space="preserve"> Mensual</t>
        </r>
      </text>
    </comment>
    <comment ref="Q89" authorId="0">
      <text>
        <r>
          <rPr>
            <b/>
            <sz val="8"/>
            <color indexed="8"/>
            <rFont val="Tahoma"/>
            <family val="2"/>
          </rPr>
          <t xml:space="preserve">Fuente de información: </t>
        </r>
        <r>
          <rPr>
            <sz val="8"/>
            <color indexed="8"/>
            <rFont val="Tahoma"/>
            <family val="2"/>
          </rPr>
          <t>Departamento Comercial</t>
        </r>
      </text>
    </comment>
    <comment ref="P90" authorId="0">
      <text>
        <r>
          <rPr>
            <b/>
            <sz val="8"/>
            <color indexed="8"/>
            <rFont val="Tahoma"/>
            <family val="2"/>
          </rPr>
          <t xml:space="preserve">Definición: </t>
        </r>
        <r>
          <rPr>
            <sz val="8"/>
            <color indexed="8"/>
            <rFont val="Tahoma"/>
            <family val="2"/>
          </rPr>
          <t xml:space="preserve">Reclamos debidos a: error de lectura, sobre costo, ausencia del recibo, valor montado
</t>
        </r>
        <r>
          <rPr>
            <b/>
            <sz val="8"/>
            <color indexed="8"/>
            <rFont val="Tahoma"/>
            <family val="2"/>
          </rPr>
          <t>Frecuencia:</t>
        </r>
        <r>
          <rPr>
            <sz val="8"/>
            <color indexed="8"/>
            <rFont val="Tahoma"/>
            <family val="2"/>
          </rPr>
          <t xml:space="preserve"> Mensual</t>
        </r>
      </text>
    </comment>
    <comment ref="Q90" authorId="0">
      <text>
        <r>
          <rPr>
            <b/>
            <sz val="8"/>
            <color indexed="8"/>
            <rFont val="Tahoma"/>
            <family val="2"/>
          </rPr>
          <t xml:space="preserve">Fuente de información: </t>
        </r>
        <r>
          <rPr>
            <sz val="8"/>
            <color indexed="8"/>
            <rFont val="Tahoma"/>
            <family val="2"/>
          </rPr>
          <t>Departamento Comercial</t>
        </r>
      </text>
    </comment>
    <comment ref="P91" authorId="0">
      <text>
        <r>
          <rPr>
            <b/>
            <sz val="8"/>
            <color indexed="8"/>
            <rFont val="Tahoma"/>
            <family val="2"/>
          </rPr>
          <t xml:space="preserve">Definición: </t>
        </r>
        <r>
          <rPr>
            <sz val="8"/>
            <color indexed="8"/>
            <rFont val="Tahoma"/>
            <family val="2"/>
          </rPr>
          <t xml:space="preserve">Cantidad de reclamos por deficiencia (falta de agua, presión, calidad del agua, horario de servicio, etc)
</t>
        </r>
        <r>
          <rPr>
            <b/>
            <sz val="8"/>
            <color indexed="8"/>
            <rFont val="Tahoma"/>
            <family val="2"/>
          </rPr>
          <t>Frecuencia:</t>
        </r>
        <r>
          <rPr>
            <sz val="8"/>
            <color indexed="8"/>
            <rFont val="Tahoma"/>
            <family val="2"/>
          </rPr>
          <t xml:space="preserve"> Mensual</t>
        </r>
      </text>
    </comment>
    <comment ref="Q91" authorId="0">
      <text>
        <r>
          <rPr>
            <b/>
            <sz val="8"/>
            <color indexed="8"/>
            <rFont val="Tahoma"/>
            <family val="2"/>
          </rPr>
          <t xml:space="preserve">Fuente de información: </t>
        </r>
        <r>
          <rPr>
            <sz val="8"/>
            <color indexed="8"/>
            <rFont val="Tahoma"/>
            <family val="2"/>
          </rPr>
          <t>Atención al usuario</t>
        </r>
      </text>
    </comment>
    <comment ref="P92" authorId="0">
      <text>
        <r>
          <rPr>
            <b/>
            <sz val="8"/>
            <color indexed="8"/>
            <rFont val="Tahoma"/>
            <family val="2"/>
          </rPr>
          <t xml:space="preserve">Definición: </t>
        </r>
        <r>
          <rPr>
            <sz val="8"/>
            <color indexed="8"/>
            <rFont val="Tahoma"/>
            <family val="2"/>
          </rPr>
          <t xml:space="preserve">Cantidad de reclamos resueltos dentro del periodo establecido
</t>
        </r>
        <r>
          <rPr>
            <b/>
            <sz val="8"/>
            <color indexed="8"/>
            <rFont val="Tahoma"/>
            <family val="2"/>
          </rPr>
          <t>Frecuencia:</t>
        </r>
        <r>
          <rPr>
            <sz val="8"/>
            <color indexed="8"/>
            <rFont val="Tahoma"/>
            <family val="2"/>
          </rPr>
          <t xml:space="preserve"> Mensual</t>
        </r>
      </text>
    </comment>
    <comment ref="Q92" authorId="0">
      <text>
        <r>
          <rPr>
            <b/>
            <sz val="8"/>
            <color indexed="8"/>
            <rFont val="Tahoma"/>
            <family val="2"/>
          </rPr>
          <t xml:space="preserve">Fuente de información: </t>
        </r>
        <r>
          <rPr>
            <sz val="8"/>
            <color indexed="8"/>
            <rFont val="Tahoma"/>
            <family val="2"/>
          </rPr>
          <t>Atención al usuario</t>
        </r>
      </text>
    </comment>
    <comment ref="P93" authorId="0">
      <text>
        <r>
          <rPr>
            <b/>
            <sz val="8"/>
            <color indexed="8"/>
            <rFont val="Tahoma"/>
            <family val="2"/>
          </rPr>
          <t xml:space="preserve">Definición: </t>
        </r>
        <r>
          <rPr>
            <sz val="8"/>
            <color indexed="8"/>
            <rFont val="Tahoma"/>
            <family val="2"/>
          </rPr>
          <t xml:space="preserve">Cantidad de reclamos de A.S. (obstrucción, desbordes, malos olores, etc)
</t>
        </r>
        <r>
          <rPr>
            <b/>
            <sz val="8"/>
            <color indexed="8"/>
            <rFont val="Tahoma"/>
            <family val="2"/>
          </rPr>
          <t>Frecuencia:</t>
        </r>
        <r>
          <rPr>
            <sz val="8"/>
            <color indexed="8"/>
            <rFont val="Tahoma"/>
            <family val="2"/>
          </rPr>
          <t xml:space="preserve"> Mensual</t>
        </r>
      </text>
    </comment>
    <comment ref="Q93" authorId="0">
      <text>
        <r>
          <rPr>
            <b/>
            <sz val="8"/>
            <color indexed="8"/>
            <rFont val="Tahoma"/>
            <family val="2"/>
          </rPr>
          <t xml:space="preserve">Fuente de información: </t>
        </r>
        <r>
          <rPr>
            <sz val="8"/>
            <color indexed="8"/>
            <rFont val="Tahoma"/>
            <family val="2"/>
          </rPr>
          <t>Atención al usuario</t>
        </r>
      </text>
    </comment>
    <comment ref="P94" authorId="0">
      <text>
        <r>
          <rPr>
            <b/>
            <sz val="8"/>
            <color indexed="8"/>
            <rFont val="Tahoma"/>
            <family val="2"/>
          </rPr>
          <t xml:space="preserve">Definición: </t>
        </r>
        <r>
          <rPr>
            <sz val="8"/>
            <color indexed="8"/>
            <rFont val="Tahoma"/>
            <family val="2"/>
          </rPr>
          <t xml:space="preserve">Cantidad de reclamos resueltos dentro del periodo establecido
</t>
        </r>
        <r>
          <rPr>
            <b/>
            <sz val="8"/>
            <color indexed="8"/>
            <rFont val="Tahoma"/>
            <family val="2"/>
          </rPr>
          <t>Frecuencia:</t>
        </r>
        <r>
          <rPr>
            <sz val="8"/>
            <color indexed="8"/>
            <rFont val="Tahoma"/>
            <family val="2"/>
          </rPr>
          <t xml:space="preserve"> Mensual</t>
        </r>
      </text>
    </comment>
    <comment ref="Q94" authorId="0">
      <text>
        <r>
          <rPr>
            <b/>
            <sz val="8"/>
            <color indexed="8"/>
            <rFont val="Tahoma"/>
            <family val="2"/>
          </rPr>
          <t xml:space="preserve">Fuente de información: </t>
        </r>
        <r>
          <rPr>
            <sz val="8"/>
            <color indexed="8"/>
            <rFont val="Tahoma"/>
            <family val="2"/>
          </rPr>
          <t>Atención al usuario</t>
        </r>
      </text>
    </comment>
    <comment ref="P95" authorId="0">
      <text>
        <r>
          <rPr>
            <b/>
            <sz val="8"/>
            <color indexed="8"/>
            <rFont val="Tahoma"/>
            <family val="2"/>
          </rPr>
          <t xml:space="preserve">Definición: </t>
        </r>
        <r>
          <rPr>
            <sz val="8"/>
            <color indexed="8"/>
            <rFont val="Tahoma"/>
            <family val="2"/>
          </rPr>
          <t xml:space="preserve">Solicitud de nuevas conexiones, cambio de pegues, otros
</t>
        </r>
        <r>
          <rPr>
            <b/>
            <sz val="8"/>
            <color indexed="8"/>
            <rFont val="Tahoma"/>
            <family val="2"/>
          </rPr>
          <t>Frecuencia:</t>
        </r>
        <r>
          <rPr>
            <sz val="8"/>
            <color indexed="8"/>
            <rFont val="Tahoma"/>
            <family val="2"/>
          </rPr>
          <t xml:space="preserve"> Mensual</t>
        </r>
      </text>
    </comment>
    <comment ref="Q95" authorId="0">
      <text>
        <r>
          <rPr>
            <b/>
            <sz val="8"/>
            <color indexed="8"/>
            <rFont val="Tahoma"/>
            <family val="2"/>
          </rPr>
          <t xml:space="preserve">Fuente de información: </t>
        </r>
        <r>
          <rPr>
            <sz val="8"/>
            <color indexed="8"/>
            <rFont val="Tahoma"/>
            <family val="2"/>
          </rPr>
          <t>Departamento Comercial</t>
        </r>
      </text>
    </comment>
    <comment ref="P96" authorId="0">
      <text>
        <r>
          <rPr>
            <b/>
            <sz val="8"/>
            <color indexed="8"/>
            <rFont val="Tahoma"/>
            <family val="2"/>
          </rPr>
          <t xml:space="preserve">Definición: </t>
        </r>
        <r>
          <rPr>
            <sz val="8"/>
            <color indexed="8"/>
            <rFont val="Tahoma"/>
            <family val="2"/>
          </rPr>
          <t xml:space="preserve">Solicitud resueltas
</t>
        </r>
        <r>
          <rPr>
            <b/>
            <sz val="8"/>
            <color indexed="8"/>
            <rFont val="Tahoma"/>
            <family val="2"/>
          </rPr>
          <t>Frecuencia:</t>
        </r>
        <r>
          <rPr>
            <sz val="8"/>
            <color indexed="8"/>
            <rFont val="Tahoma"/>
            <family val="2"/>
          </rPr>
          <t xml:space="preserve"> Mensual</t>
        </r>
      </text>
    </comment>
    <comment ref="Q96" authorId="0">
      <text>
        <r>
          <rPr>
            <b/>
            <sz val="8"/>
            <color indexed="8"/>
            <rFont val="Tahoma"/>
            <family val="2"/>
          </rPr>
          <t xml:space="preserve">Fuente de información: </t>
        </r>
        <r>
          <rPr>
            <sz val="8"/>
            <color indexed="8"/>
            <rFont val="Tahoma"/>
            <family val="2"/>
          </rPr>
          <t>Departamento Comercial</t>
        </r>
      </text>
    </comment>
    <comment ref="P99" authorId="0">
      <text>
        <r>
          <rPr>
            <b/>
            <sz val="8"/>
            <color indexed="8"/>
            <rFont val="Tahoma"/>
            <family val="2"/>
          </rPr>
          <t xml:space="preserve">Definición: </t>
        </r>
        <r>
          <rPr>
            <sz val="8"/>
            <color indexed="8"/>
            <rFont val="Tahoma"/>
            <family val="2"/>
          </rPr>
          <t xml:space="preserve">Cantidad de roturas o fallas de tuberías en el sistema
</t>
        </r>
        <r>
          <rPr>
            <b/>
            <sz val="8"/>
            <color indexed="8"/>
            <rFont val="Tahoma"/>
            <family val="2"/>
          </rPr>
          <t>Frecuencia:</t>
        </r>
        <r>
          <rPr>
            <sz val="8"/>
            <color indexed="8"/>
            <rFont val="Tahoma"/>
            <family val="2"/>
          </rPr>
          <t xml:space="preserve"> Mensual</t>
        </r>
      </text>
    </comment>
    <comment ref="Q99" authorId="0">
      <text>
        <r>
          <rPr>
            <b/>
            <sz val="8"/>
            <color indexed="8"/>
            <rFont val="Tahoma"/>
            <family val="2"/>
          </rPr>
          <t xml:space="preserve">Fuente de información: </t>
        </r>
        <r>
          <rPr>
            <sz val="8"/>
            <color indexed="8"/>
            <rFont val="Tahoma"/>
            <family val="2"/>
          </rPr>
          <t xml:space="preserve">Departamento de O&amp;M
</t>
        </r>
      </text>
    </comment>
    <comment ref="P100" authorId="0">
      <text>
        <r>
          <rPr>
            <b/>
            <sz val="8"/>
            <color indexed="8"/>
            <rFont val="Tahoma"/>
            <family val="2"/>
          </rPr>
          <t xml:space="preserve">Definición: </t>
        </r>
        <r>
          <rPr>
            <sz val="8"/>
            <color indexed="8"/>
            <rFont val="Tahoma"/>
            <family val="2"/>
          </rPr>
          <t xml:space="preserve">Cantidad de roturas reparadas
</t>
        </r>
        <r>
          <rPr>
            <b/>
            <sz val="8"/>
            <color indexed="8"/>
            <rFont val="Tahoma"/>
            <family val="2"/>
          </rPr>
          <t>Frecuencia:</t>
        </r>
        <r>
          <rPr>
            <sz val="8"/>
            <color indexed="8"/>
            <rFont val="Tahoma"/>
            <family val="2"/>
          </rPr>
          <t xml:space="preserve"> Mensual</t>
        </r>
      </text>
    </comment>
    <comment ref="Q100" authorId="0">
      <text>
        <r>
          <rPr>
            <b/>
            <sz val="8"/>
            <color indexed="8"/>
            <rFont val="Tahoma"/>
            <family val="2"/>
          </rPr>
          <t xml:space="preserve">Fuente de información: </t>
        </r>
        <r>
          <rPr>
            <sz val="8"/>
            <color indexed="8"/>
            <rFont val="Tahoma"/>
            <family val="2"/>
          </rPr>
          <t xml:space="preserve">Departamento de O&amp;M
</t>
        </r>
      </text>
    </comment>
    <comment ref="P101" authorId="0">
      <text>
        <r>
          <rPr>
            <b/>
            <sz val="8"/>
            <color indexed="8"/>
            <rFont val="Tahoma"/>
            <family val="2"/>
          </rPr>
          <t xml:space="preserve">Definición: </t>
        </r>
        <r>
          <rPr>
            <sz val="8"/>
            <color indexed="8"/>
            <rFont val="Tahoma"/>
            <family val="2"/>
          </rPr>
          <t xml:space="preserve">Cantidad de roturas o fallas de tuberías en el sistema
</t>
        </r>
        <r>
          <rPr>
            <b/>
            <sz val="8"/>
            <color indexed="8"/>
            <rFont val="Tahoma"/>
            <family val="2"/>
          </rPr>
          <t>Frecuencia:</t>
        </r>
        <r>
          <rPr>
            <sz val="8"/>
            <color indexed="8"/>
            <rFont val="Tahoma"/>
            <family val="2"/>
          </rPr>
          <t xml:space="preserve"> Mensual</t>
        </r>
      </text>
    </comment>
    <comment ref="Q101" authorId="0">
      <text>
        <r>
          <rPr>
            <b/>
            <sz val="8"/>
            <color indexed="8"/>
            <rFont val="Tahoma"/>
            <family val="2"/>
          </rPr>
          <t xml:space="preserve">Fuente de información: </t>
        </r>
        <r>
          <rPr>
            <sz val="8"/>
            <color indexed="8"/>
            <rFont val="Tahoma"/>
            <family val="2"/>
          </rPr>
          <t xml:space="preserve">Departamento de O&amp;M
</t>
        </r>
      </text>
    </comment>
    <comment ref="P102" authorId="0">
      <text>
        <r>
          <rPr>
            <b/>
            <sz val="8"/>
            <color indexed="8"/>
            <rFont val="Tahoma"/>
            <family val="2"/>
          </rPr>
          <t xml:space="preserve">Definición: </t>
        </r>
        <r>
          <rPr>
            <sz val="8"/>
            <color indexed="8"/>
            <rFont val="Tahoma"/>
            <family val="2"/>
          </rPr>
          <t xml:space="preserve">Cantidad de roturas reparadas
</t>
        </r>
        <r>
          <rPr>
            <b/>
            <sz val="8"/>
            <color indexed="8"/>
            <rFont val="Tahoma"/>
            <family val="2"/>
          </rPr>
          <t>Frecuencia:</t>
        </r>
        <r>
          <rPr>
            <sz val="8"/>
            <color indexed="8"/>
            <rFont val="Tahoma"/>
            <family val="2"/>
          </rPr>
          <t xml:space="preserve"> Mensual</t>
        </r>
      </text>
    </comment>
    <comment ref="Q102" authorId="0">
      <text>
        <r>
          <rPr>
            <b/>
            <sz val="8"/>
            <color indexed="8"/>
            <rFont val="Tahoma"/>
            <family val="2"/>
          </rPr>
          <t xml:space="preserve">Fuente de información: </t>
        </r>
        <r>
          <rPr>
            <sz val="8"/>
            <color indexed="8"/>
            <rFont val="Tahoma"/>
            <family val="2"/>
          </rPr>
          <t xml:space="preserve">Departamento de O&amp;M
</t>
        </r>
      </text>
    </comment>
    <comment ref="P103" authorId="0">
      <text>
        <r>
          <rPr>
            <b/>
            <sz val="8"/>
            <color indexed="8"/>
            <rFont val="Tahoma"/>
            <family val="2"/>
          </rPr>
          <t xml:space="preserve">Definición: </t>
        </r>
        <r>
          <rPr>
            <sz val="8"/>
            <color indexed="8"/>
            <rFont val="Tahoma"/>
            <family val="2"/>
          </rPr>
          <t xml:space="preserve">Cantidad de roturas o fallas de tuberías en el sistema de alcantarillado
</t>
        </r>
        <r>
          <rPr>
            <b/>
            <sz val="8"/>
            <color indexed="8"/>
            <rFont val="Tahoma"/>
            <family val="2"/>
          </rPr>
          <t>Frecuencia:</t>
        </r>
        <r>
          <rPr>
            <sz val="8"/>
            <color indexed="8"/>
            <rFont val="Tahoma"/>
            <family val="2"/>
          </rPr>
          <t xml:space="preserve"> Mensual</t>
        </r>
      </text>
    </comment>
    <comment ref="Q103" authorId="0">
      <text>
        <r>
          <rPr>
            <b/>
            <sz val="8"/>
            <color indexed="8"/>
            <rFont val="Tahoma"/>
            <family val="2"/>
          </rPr>
          <t xml:space="preserve">Fuente de información: </t>
        </r>
        <r>
          <rPr>
            <sz val="8"/>
            <color indexed="8"/>
            <rFont val="Tahoma"/>
            <family val="2"/>
          </rPr>
          <t xml:space="preserve">Departamento de O&amp;M
</t>
        </r>
      </text>
    </comment>
    <comment ref="P104" authorId="0">
      <text>
        <r>
          <rPr>
            <b/>
            <sz val="8"/>
            <color indexed="8"/>
            <rFont val="Tahoma"/>
            <family val="2"/>
          </rPr>
          <t xml:space="preserve">Definición: </t>
        </r>
        <r>
          <rPr>
            <sz val="8"/>
            <color indexed="8"/>
            <rFont val="Tahoma"/>
            <family val="2"/>
          </rPr>
          <t xml:space="preserve">Cantidad de roturas reparadas
</t>
        </r>
        <r>
          <rPr>
            <b/>
            <sz val="8"/>
            <color indexed="8"/>
            <rFont val="Tahoma"/>
            <family val="2"/>
          </rPr>
          <t>Frecuencia:</t>
        </r>
        <r>
          <rPr>
            <sz val="8"/>
            <color indexed="8"/>
            <rFont val="Tahoma"/>
            <family val="2"/>
          </rPr>
          <t xml:space="preserve"> Mensual</t>
        </r>
      </text>
    </comment>
    <comment ref="Q104" authorId="0">
      <text>
        <r>
          <rPr>
            <b/>
            <sz val="8"/>
            <color indexed="8"/>
            <rFont val="Tahoma"/>
            <family val="2"/>
          </rPr>
          <t xml:space="preserve">Fuente de información: </t>
        </r>
        <r>
          <rPr>
            <sz val="8"/>
            <color indexed="8"/>
            <rFont val="Tahoma"/>
            <family val="2"/>
          </rPr>
          <t xml:space="preserve">Departamento de O&amp;M
</t>
        </r>
      </text>
    </comment>
    <comment ref="P105" authorId="0">
      <text>
        <r>
          <rPr>
            <b/>
            <sz val="8"/>
            <color indexed="8"/>
            <rFont val="Tahoma"/>
            <family val="2"/>
          </rPr>
          <t xml:space="preserve">Definición:
</t>
        </r>
        <r>
          <rPr>
            <sz val="8"/>
            <color indexed="8"/>
            <rFont val="Tahoma"/>
            <family val="2"/>
          </rPr>
          <t xml:space="preserve">Longitud de tuberías del sistema de A.P.
</t>
        </r>
        <r>
          <rPr>
            <b/>
            <sz val="8"/>
            <color indexed="8"/>
            <rFont val="Tahoma"/>
            <family val="2"/>
          </rPr>
          <t>Frecuencia:</t>
        </r>
        <r>
          <rPr>
            <sz val="8"/>
            <color indexed="8"/>
            <rFont val="Tahoma"/>
            <family val="2"/>
          </rPr>
          <t xml:space="preserve"> Anual</t>
        </r>
      </text>
    </comment>
    <comment ref="Q105" authorId="0">
      <text>
        <r>
          <rPr>
            <b/>
            <sz val="8"/>
            <color indexed="8"/>
            <rFont val="Tahoma"/>
            <family val="2"/>
          </rPr>
          <t xml:space="preserve">Fuente de información: </t>
        </r>
        <r>
          <rPr>
            <sz val="8"/>
            <color indexed="8"/>
            <rFont val="Tahoma"/>
            <family val="2"/>
          </rPr>
          <t xml:space="preserve">Departamento de O&amp;M
</t>
        </r>
      </text>
    </comment>
    <comment ref="P106" authorId="0">
      <text>
        <r>
          <rPr>
            <b/>
            <sz val="8"/>
            <color indexed="8"/>
            <rFont val="Tahoma"/>
            <family val="2"/>
          </rPr>
          <t xml:space="preserve">Definición: </t>
        </r>
        <r>
          <rPr>
            <sz val="8"/>
            <color indexed="8"/>
            <rFont val="Tahoma"/>
            <family val="2"/>
          </rPr>
          <t xml:space="preserve">Longitud de tuberías del sistema de A.S.
</t>
        </r>
        <r>
          <rPr>
            <b/>
            <sz val="8"/>
            <color indexed="8"/>
            <rFont val="Tahoma"/>
            <family val="2"/>
          </rPr>
          <t>Frecuencia:</t>
        </r>
        <r>
          <rPr>
            <sz val="8"/>
            <color indexed="8"/>
            <rFont val="Tahoma"/>
            <family val="2"/>
          </rPr>
          <t xml:space="preserve"> Anual</t>
        </r>
      </text>
    </comment>
    <comment ref="Q106" authorId="0">
      <text>
        <r>
          <rPr>
            <b/>
            <sz val="8"/>
            <color indexed="8"/>
            <rFont val="Tahoma"/>
            <family val="2"/>
          </rPr>
          <t xml:space="preserve">Fuente de información: </t>
        </r>
        <r>
          <rPr>
            <sz val="8"/>
            <color indexed="8"/>
            <rFont val="Tahoma"/>
            <family val="2"/>
          </rPr>
          <t xml:space="preserve">Departamento de O&amp;M
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C5" authorId="0">
      <text>
        <r>
          <rPr>
            <b/>
            <sz val="8"/>
            <color indexed="8"/>
            <rFont val="Tahoma"/>
            <family val="2"/>
          </rPr>
          <t xml:space="preserve">Fórmula: </t>
        </r>
        <r>
          <rPr>
            <sz val="8"/>
            <color indexed="8"/>
            <rFont val="Tahoma"/>
            <family val="2"/>
          </rPr>
          <t>(Número de conexiones de A.P. /el número total de viviendas del casco urbano)X100</t>
        </r>
      </text>
    </comment>
    <comment ref="C6" authorId="0">
      <text>
        <r>
          <rPr>
            <b/>
            <sz val="8"/>
            <color indexed="8"/>
            <rFont val="Tahoma"/>
            <family val="2"/>
          </rPr>
          <t xml:space="preserve">Fórmula: </t>
        </r>
        <r>
          <rPr>
            <sz val="8"/>
            <color indexed="8"/>
            <rFont val="Tahoma"/>
            <family val="2"/>
          </rPr>
          <t>(Número de acometidas de A.S. /el número total de viviendas del casco urbano)X100</t>
        </r>
      </text>
    </comment>
    <comment ref="C7" authorId="0">
      <text>
        <r>
          <rPr>
            <b/>
            <sz val="8"/>
            <color indexed="8"/>
            <rFont val="Tahoma"/>
            <family val="2"/>
          </rPr>
          <t xml:space="preserve">Fórmula: </t>
        </r>
        <r>
          <rPr>
            <sz val="8"/>
            <color indexed="8"/>
            <rFont val="Tahoma"/>
            <family val="2"/>
          </rPr>
          <t>((producción mensual en m3 /30 días) X1000 litros/(Núm. de usuarios X densidad de habitantes/vivienda)</t>
        </r>
      </text>
    </comment>
    <comment ref="C8" authorId="0">
      <text>
        <r>
          <rPr>
            <b/>
            <sz val="8"/>
            <color indexed="8"/>
            <rFont val="Tahoma"/>
            <family val="2"/>
          </rPr>
          <t xml:space="preserve">Fórmula: </t>
        </r>
        <r>
          <rPr>
            <sz val="8"/>
            <color indexed="8"/>
            <rFont val="Tahoma"/>
            <family val="2"/>
          </rPr>
          <t>(Número de muestras realizadas/número de muestras exigidas)X100</t>
        </r>
      </text>
    </comment>
    <comment ref="C9" authorId="0">
      <text>
        <r>
          <rPr>
            <b/>
            <sz val="8"/>
            <color indexed="8"/>
            <rFont val="Tahoma"/>
            <family val="2"/>
          </rPr>
          <t xml:space="preserve">Fórmula: </t>
        </r>
        <r>
          <rPr>
            <sz val="8"/>
            <color indexed="8"/>
            <rFont val="Tahoma"/>
            <family val="2"/>
          </rPr>
          <t>(Número de muestras favorables/número de muestras realizadas)X100</t>
        </r>
      </text>
    </comment>
    <comment ref="C10" authorId="0">
      <text>
        <r>
          <rPr>
            <b/>
            <sz val="8"/>
            <color indexed="8"/>
            <rFont val="Tahoma"/>
            <family val="2"/>
          </rPr>
          <t xml:space="preserve">Fórmula: </t>
        </r>
        <r>
          <rPr>
            <sz val="8"/>
            <color indexed="8"/>
            <rFont val="Tahoma"/>
            <family val="2"/>
          </rPr>
          <t>(Número de muestras favorables de efluentes/número de muestras realizadas)X100</t>
        </r>
      </text>
    </comment>
    <comment ref="C11" authorId="0">
      <text>
        <r>
          <rPr>
            <b/>
            <sz val="8"/>
            <color indexed="8"/>
            <rFont val="Tahoma"/>
            <family val="2"/>
          </rPr>
          <t>Fórmula:</t>
        </r>
        <r>
          <rPr>
            <sz val="8"/>
            <color indexed="8"/>
            <rFont val="Tahoma"/>
            <family val="2"/>
          </rPr>
          <t xml:space="preserve"> (Número de muestras favorables de vertidos/número de muestras realizadas)X100</t>
        </r>
      </text>
    </comment>
    <comment ref="C12" authorId="0">
      <text>
        <r>
          <rPr>
            <b/>
            <sz val="8"/>
            <color indexed="8"/>
            <rFont val="Tahoma"/>
            <family val="2"/>
          </rPr>
          <t xml:space="preserve">Fórmula: </t>
        </r>
        <r>
          <rPr>
            <sz val="8"/>
            <color indexed="8"/>
            <rFont val="Tahoma"/>
            <family val="2"/>
          </rPr>
          <t>Ver hoja Continuidad para colocar datos y generar indicador</t>
        </r>
      </text>
    </comment>
    <comment ref="C13" authorId="0">
      <text>
        <r>
          <rPr>
            <b/>
            <sz val="8"/>
            <color indexed="8"/>
            <rFont val="Tahoma"/>
            <family val="2"/>
          </rPr>
          <t xml:space="preserve">Fórmula: </t>
        </r>
        <r>
          <rPr>
            <sz val="8"/>
            <color indexed="8"/>
            <rFont val="Tahoma"/>
            <family val="2"/>
          </rPr>
          <t>(Dotación * la población total del área de servicio) / la producción en sus unidades respectivas</t>
        </r>
      </text>
    </comment>
    <comment ref="C16" authorId="0">
      <text>
        <r>
          <rPr>
            <b/>
            <sz val="8"/>
            <color indexed="8"/>
            <rFont val="Tahoma"/>
            <family val="2"/>
          </rPr>
          <t xml:space="preserve">Fórmula: </t>
        </r>
        <r>
          <rPr>
            <sz val="8"/>
            <color indexed="8"/>
            <rFont val="Tahoma"/>
            <family val="2"/>
          </rPr>
          <t xml:space="preserve">(Número de usuarios con micromedición / Total de usuarios)X100 </t>
        </r>
      </text>
    </comment>
    <comment ref="C17" authorId="0">
      <text>
        <r>
          <rPr>
            <b/>
            <sz val="8"/>
            <color indexed="8"/>
            <rFont val="Tahoma"/>
            <family val="2"/>
          </rPr>
          <t xml:space="preserve">Fórmula: </t>
        </r>
        <r>
          <rPr>
            <sz val="8"/>
            <color indexed="8"/>
            <rFont val="Tahoma"/>
            <family val="2"/>
          </rPr>
          <t>(Número de usuarios con micromedidores en buen estado / Total de micromedidores)X100</t>
        </r>
      </text>
    </comment>
    <comment ref="C18" authorId="0">
      <text>
        <r>
          <rPr>
            <b/>
            <sz val="8"/>
            <color indexed="8"/>
            <rFont val="Tahoma"/>
            <family val="2"/>
          </rPr>
          <t xml:space="preserve">Fórmula: </t>
        </r>
        <r>
          <rPr>
            <sz val="8"/>
            <color indexed="8"/>
            <rFont val="Tahoma"/>
            <family val="2"/>
          </rPr>
          <t>(Agua producida (m3/año) -Agua comercializada (m3/año))/(Agua producida (m3/año))X 100</t>
        </r>
      </text>
    </comment>
    <comment ref="C19" authorId="0">
      <text>
        <r>
          <rPr>
            <b/>
            <sz val="8"/>
            <color indexed="8"/>
            <rFont val="Tahoma"/>
            <family val="2"/>
          </rPr>
          <t xml:space="preserve">Fórmula: </t>
        </r>
        <r>
          <rPr>
            <sz val="8"/>
            <color indexed="8"/>
            <rFont val="Tahoma"/>
            <family val="2"/>
          </rPr>
          <t>(Total ingreso mensual / el valor facturado)*100</t>
        </r>
      </text>
    </comment>
    <comment ref="C20" authorId="0">
      <text>
        <r>
          <rPr>
            <b/>
            <sz val="8"/>
            <color indexed="8"/>
            <rFont val="Tahoma"/>
            <family val="2"/>
          </rPr>
          <t>Fórmula:</t>
        </r>
        <r>
          <rPr>
            <sz val="8"/>
            <color indexed="8"/>
            <rFont val="Tahoma"/>
            <family val="2"/>
          </rPr>
          <t xml:space="preserve"> Número de cuentas reclamadas / Número de cuentas emitidas
</t>
        </r>
      </text>
    </comment>
    <comment ref="C21" authorId="0">
      <text>
        <r>
          <rPr>
            <b/>
            <sz val="8"/>
            <color indexed="8"/>
            <rFont val="Tahoma"/>
            <family val="2"/>
          </rPr>
          <t xml:space="preserve">Fórmula: </t>
        </r>
        <r>
          <rPr>
            <sz val="8"/>
            <color indexed="8"/>
            <rFont val="Tahoma"/>
            <family val="2"/>
          </rPr>
          <t xml:space="preserve">Total de lo facturado en agua potable / número de cuentas </t>
        </r>
      </text>
    </comment>
    <comment ref="C22" authorId="0">
      <text>
        <r>
          <rPr>
            <b/>
            <sz val="8"/>
            <color indexed="8"/>
            <rFont val="Tahoma"/>
            <family val="2"/>
          </rPr>
          <t>Fórmula:</t>
        </r>
        <r>
          <rPr>
            <sz val="8"/>
            <color indexed="8"/>
            <rFont val="Tahoma"/>
            <family val="2"/>
          </rPr>
          <t xml:space="preserve"> Total de lo facturado en alcantarillado / número de cuentas </t>
        </r>
      </text>
    </comment>
    <comment ref="C23" authorId="0">
      <text>
        <r>
          <rPr>
            <b/>
            <sz val="8"/>
            <color indexed="8"/>
            <rFont val="Tahoma"/>
            <family val="2"/>
          </rPr>
          <t>Fórmula:</t>
        </r>
        <r>
          <rPr>
            <sz val="8"/>
            <color indexed="8"/>
            <rFont val="Tahoma"/>
            <family val="2"/>
          </rPr>
          <t xml:space="preserve"> ((Facturación mensual agua / No. de usuarios) / salario mínimo) * días del mes  
</t>
        </r>
      </text>
    </comment>
    <comment ref="C26" authorId="0">
      <text>
        <r>
          <rPr>
            <b/>
            <sz val="8"/>
            <color indexed="8"/>
            <rFont val="Tahoma"/>
            <family val="2"/>
          </rPr>
          <t xml:space="preserve">Fórmula: </t>
        </r>
        <r>
          <rPr>
            <sz val="8"/>
            <color indexed="8"/>
            <rFont val="Tahoma"/>
            <family val="2"/>
          </rPr>
          <t>(Número de empleados en agua potable/Cantidad de conexiones AP activas)</t>
        </r>
      </text>
    </comment>
    <comment ref="C27" authorId="0">
      <text>
        <r>
          <rPr>
            <b/>
            <sz val="8"/>
            <color indexed="8"/>
            <rFont val="Tahoma"/>
            <family val="2"/>
          </rPr>
          <t xml:space="preserve">Fórmula: </t>
        </r>
        <r>
          <rPr>
            <sz val="8"/>
            <color indexed="8"/>
            <rFont val="Tahoma"/>
            <family val="2"/>
          </rPr>
          <t>(Número de empleados en alcantarillado/Cantidad de conexiones Alcantarillado)</t>
        </r>
      </text>
    </comment>
    <comment ref="C28" authorId="0">
      <text>
        <r>
          <rPr>
            <b/>
            <sz val="8"/>
            <color indexed="8"/>
            <rFont val="Tahoma"/>
            <family val="2"/>
          </rPr>
          <t xml:space="preserve">Fórmula: </t>
        </r>
        <r>
          <rPr>
            <sz val="8"/>
            <color indexed="8"/>
            <rFont val="Tahoma"/>
            <family val="2"/>
          </rPr>
          <t>Sumatoria de empleados en agua y alcantarillado</t>
        </r>
      </text>
    </comment>
    <comment ref="C31" authorId="0">
      <text>
        <r>
          <rPr>
            <b/>
            <sz val="8"/>
            <color indexed="8"/>
            <rFont val="Tahoma"/>
            <family val="2"/>
          </rPr>
          <t xml:space="preserve">Fórmula: </t>
        </r>
        <r>
          <rPr>
            <sz val="8"/>
            <color indexed="8"/>
            <rFont val="Tahoma"/>
            <family val="2"/>
          </rPr>
          <t>Costo total de producción agua / volúmen de agua entregado a los usuarios</t>
        </r>
      </text>
    </comment>
    <comment ref="C32" authorId="0">
      <text>
        <r>
          <rPr>
            <b/>
            <sz val="8"/>
            <color indexed="8"/>
            <rFont val="Tahoma"/>
            <family val="2"/>
          </rPr>
          <t xml:space="preserve">Fórmula: </t>
        </r>
        <r>
          <rPr>
            <sz val="8"/>
            <color indexed="8"/>
            <rFont val="Tahoma"/>
            <family val="2"/>
          </rPr>
          <t>Monto facturado en el período / volúmen de agua entregada a los usuarios</t>
        </r>
      </text>
    </comment>
    <comment ref="C33" authorId="0">
      <text>
        <r>
          <rPr>
            <b/>
            <sz val="8"/>
            <color indexed="8"/>
            <rFont val="Tahoma"/>
            <family val="2"/>
          </rPr>
          <t xml:space="preserve">Fórmula: </t>
        </r>
        <r>
          <rPr>
            <sz val="8"/>
            <color indexed="8"/>
            <rFont val="Tahoma"/>
            <family val="2"/>
          </rPr>
          <t>Costo de planilla de personal de O&amp;M / Costo total de producción de agua</t>
        </r>
      </text>
    </comment>
    <comment ref="C34" authorId="0">
      <text>
        <r>
          <rPr>
            <b/>
            <sz val="8"/>
            <color indexed="8"/>
            <rFont val="Tahoma"/>
            <family val="2"/>
          </rPr>
          <t xml:space="preserve">Fórmula: </t>
        </r>
        <r>
          <rPr>
            <sz val="8"/>
            <color indexed="8"/>
            <rFont val="Tahoma"/>
            <family val="2"/>
          </rPr>
          <t>Costo en químicos para tratamiento agua / Costo total producción agua</t>
        </r>
      </text>
    </comment>
    <comment ref="C35" authorId="0">
      <text>
        <r>
          <rPr>
            <b/>
            <sz val="8"/>
            <color indexed="8"/>
            <rFont val="Tahoma"/>
            <family val="2"/>
          </rPr>
          <t xml:space="preserve">Fórmula: </t>
        </r>
        <r>
          <rPr>
            <sz val="8"/>
            <color indexed="8"/>
            <rFont val="Tahoma"/>
            <family val="2"/>
          </rPr>
          <t>Costo energía eléctrica en O&amp;M / Costo total de producción agua</t>
        </r>
      </text>
    </comment>
    <comment ref="C36" authorId="0">
      <text>
        <r>
          <rPr>
            <b/>
            <sz val="8"/>
            <color indexed="8"/>
            <rFont val="Tahoma"/>
            <family val="2"/>
          </rPr>
          <t xml:space="preserve">Fórmula: </t>
        </r>
        <r>
          <rPr>
            <sz val="8"/>
            <color indexed="8"/>
            <rFont val="Tahoma"/>
            <family val="2"/>
          </rPr>
          <t>(Costo total de operación / Ingresos por servicio ) * 100</t>
        </r>
      </text>
    </comment>
  </commentList>
</comments>
</file>

<file path=xl/sharedStrings.xml><?xml version="1.0" encoding="utf-8"?>
<sst xmlns="http://schemas.openxmlformats.org/spreadsheetml/2006/main" count="692" uniqueCount="373">
  <si>
    <t xml:space="preserve"> </t>
  </si>
  <si>
    <t>Prestador</t>
  </si>
  <si>
    <t>AGUAS DE SIGUATEPEQUE</t>
  </si>
  <si>
    <t>Año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</si>
  <si>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</si>
  <si>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</si>
  <si>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</si>
  <si>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</si>
  <si>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</si>
  <si>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</si>
  <si>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</si>
  <si>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</si>
  <si>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</t>
  </si>
  <si>
    <t>OCT</t>
  </si>
  <si>
    <t>NOV</t>
  </si>
  <si>
    <t>DICIEMBRE</t>
  </si>
  <si>
    <t>Dato Anual</t>
  </si>
  <si>
    <t>Fecha de Ingreso</t>
  </si>
  <si>
    <t>Estado de inf.</t>
  </si>
  <si>
    <t>Población y Vivienda</t>
  </si>
  <si>
    <t>E001. Población total del Casco Urbano</t>
  </si>
  <si>
    <t>E002. Habitantes por vivienda</t>
  </si>
  <si>
    <t>E003. Número total de viviendas del casco urbano</t>
  </si>
  <si>
    <t>E004. Area total del casco urbano (Hectareas)</t>
  </si>
  <si>
    <t>E005. Area de servicio del prestador (Hectareas)</t>
  </si>
  <si>
    <t>Conexiones y Medición</t>
  </si>
  <si>
    <t>E006. Número de conexiones de agua potable</t>
  </si>
  <si>
    <t>E007. Número de conexiones de A.P. clandestinas detectadas</t>
  </si>
  <si>
    <t>E008. Número de acometidas de alcantarillado sanitario</t>
  </si>
  <si>
    <t>E009. Número de usuarios atendidos con otra solución de saneamiento (fosa séptica)</t>
  </si>
  <si>
    <t>E010. Número de acometidas de A.S. clandestinas detectadas</t>
  </si>
  <si>
    <t>E011. Número de conexiones de A.P con micromedidor</t>
  </si>
  <si>
    <t>E012. Número de micromedidores en buen estado</t>
  </si>
  <si>
    <t>Captación y Distribución</t>
  </si>
  <si>
    <t>E013. Volumen de agua captada o extraida</t>
  </si>
  <si>
    <t>E014. Volumen de agua superficial captada</t>
  </si>
  <si>
    <t>E015. Volumen de agua subterránea extraida</t>
  </si>
  <si>
    <t>E016. Volumen de agua en m3 distribuido</t>
  </si>
  <si>
    <t>Calidad del Agua Potable y Agua Residual</t>
  </si>
  <si>
    <t>E017. Número de analisis de agua potable exigidos por la norma (Acuerdo 084-1995 SdS)</t>
  </si>
  <si>
    <t>E018. Número de analisis de agua potable realizados en el periodo</t>
  </si>
  <si>
    <t>E019. Número de muestras de agua potable que satisfacen la norma</t>
  </si>
  <si>
    <t>E020. Número de muestras de agua residual a la salida de la planta analizadas</t>
  </si>
  <si>
    <t>E021. Número de muestras efluentes de la planta de agua residual que satisfacen la norma</t>
  </si>
  <si>
    <t>E022. Número de muestras de vertidos analizadas</t>
  </si>
  <si>
    <t>E023. Número de muestras de vertidos que satisfacen la norma</t>
  </si>
  <si>
    <t>Continuidad del Servicio</t>
  </si>
  <si>
    <t>E024. Número total de usuarios con servicio de 20 a 24 horas/día</t>
  </si>
  <si>
    <t>E025. Número total de usuarios con servicio de 12 a 20 horas/día</t>
  </si>
  <si>
    <t>E026. Número total de usuarios con servicio de 5 a 12 horas diarias</t>
  </si>
  <si>
    <t>E027. Número total de usuarios con servicio intermitente</t>
  </si>
  <si>
    <t>Personal</t>
  </si>
  <si>
    <t>E028. Número de empleados en el servicio de agua potable</t>
  </si>
  <si>
    <t>E029. Número de empleados en el servicio de alcantarilla</t>
  </si>
  <si>
    <t>E030. Número de empleados administrativos</t>
  </si>
  <si>
    <t>Costos de Operación</t>
  </si>
  <si>
    <t>Costos de Operación Sistema de Agua Potable</t>
  </si>
  <si>
    <t>E031. Sueldos y salarios personal de A.P.</t>
  </si>
  <si>
    <t>E032. Energía eléctrica</t>
  </si>
  <si>
    <t>E033. Químicos</t>
  </si>
  <si>
    <t>E034. Otros (incluye Canon)</t>
  </si>
  <si>
    <t>E035. Costos de operación total Agua potable</t>
  </si>
  <si>
    <t>Costos de Operación Sistema de Alcantarillado Sanitario</t>
  </si>
  <si>
    <t>E036. Sueldos y salarios personal de A.S.</t>
  </si>
  <si>
    <t>E037. Energía eléctrica</t>
  </si>
  <si>
    <t>E038. Químicos</t>
  </si>
  <si>
    <t xml:space="preserve">E039. Otros </t>
  </si>
  <si>
    <t>E040. Costos de operación total Alcantarillado sanitario</t>
  </si>
  <si>
    <t>Costos Administrativos Totales</t>
  </si>
  <si>
    <t>E041. Sueldos y salarios personal administrativo</t>
  </si>
  <si>
    <t>E042. Alquileres</t>
  </si>
  <si>
    <t>E043. Servicios públicos</t>
  </si>
  <si>
    <t>E044. Otros</t>
  </si>
  <si>
    <t>Facturación, Cobranza e Ingresos</t>
  </si>
  <si>
    <t>E045. Volumen de agua comercializada</t>
  </si>
  <si>
    <t>E046. Facturación agua potable</t>
  </si>
  <si>
    <t>E047. Facturación Alcantarillado sanitario</t>
  </si>
  <si>
    <t>E048. Morosidad acumulada</t>
  </si>
  <si>
    <t>E049. Ingresos por servicio de agua potable</t>
  </si>
  <si>
    <t>E050. Ingresos por servicio de alcantarillado</t>
  </si>
  <si>
    <t>E051. Otros ingresos</t>
  </si>
  <si>
    <t>E052. Facturación total del período</t>
  </si>
  <si>
    <t>E053. Ingresos total del periodo</t>
  </si>
  <si>
    <t>Reclamos</t>
  </si>
  <si>
    <t>E054. Número de cuentas facturadas por mes</t>
  </si>
  <si>
    <t>E055. Número de cuentas reclamadas por mes</t>
  </si>
  <si>
    <t>E056. Número de reclamos por deficiencia del servicio de A.P.</t>
  </si>
  <si>
    <t>E057. Número de reclamos por deficiencia del servicio A.P. solucionados dentro del tiempo establecido en el reglamento</t>
  </si>
  <si>
    <t>E058. Número de reclamos por deficiencia del servicio de A.S.</t>
  </si>
  <si>
    <t>E059. Número de reclamos por deficiencia del servicio de A.S. solucionados dentro del tiempo establecido</t>
  </si>
  <si>
    <t>E060. Número de solicitudes recibidas</t>
  </si>
  <si>
    <t>E061. Número de solicitudes resueltas favorablemente para el usuario</t>
  </si>
  <si>
    <t>Incidencia de Fallas</t>
  </si>
  <si>
    <t>E062. Fallas en tuberías de agua potable</t>
  </si>
  <si>
    <t>E063. Reparación de fallas o roturas en tuberías de A.P.</t>
  </si>
  <si>
    <t>E064. Fallas, roturas, obstrucciones en conexiones de agua potable</t>
  </si>
  <si>
    <t>E065. Reparación de fallas, roturas, obstrucciones en conexiones de agua potable</t>
  </si>
  <si>
    <t>E066. Fallas en tuberías de alcantarillado sanitario</t>
  </si>
  <si>
    <t>E067. Reparación de tuberías de A.S.</t>
  </si>
  <si>
    <t>E068. Longitud de tuberías de agua potable en km</t>
  </si>
  <si>
    <t>E069. Longitud de tuberías de alcantarillado en km</t>
  </si>
  <si>
    <t>INDICADORES</t>
  </si>
  <si>
    <t>PROMOSAS</t>
  </si>
  <si>
    <t>Ingreso Total/Costo Total</t>
  </si>
  <si>
    <t>Ingreso por m3 producido</t>
  </si>
  <si>
    <t>Nùmero Conexiones AP</t>
  </si>
  <si>
    <t>Nùmero Conexiones AS</t>
  </si>
  <si>
    <t>Continuidad en Horas al día</t>
  </si>
  <si>
    <t>Costos Totales</t>
  </si>
  <si>
    <t>EPS</t>
  </si>
  <si>
    <t>Micrmedición</t>
  </si>
  <si>
    <t>Cobertura con Conexiones AP</t>
  </si>
  <si>
    <t>Evolución de la Dotación (LPPD)</t>
  </si>
  <si>
    <t>Dotación (LPPD)</t>
  </si>
  <si>
    <t>Unidades</t>
  </si>
  <si>
    <t>LPPD</t>
  </si>
  <si>
    <t>No</t>
  </si>
  <si>
    <t>0318 Aguas de Siguatepeque</t>
  </si>
  <si>
    <t>Mes</t>
  </si>
  <si>
    <t>Enero</t>
  </si>
  <si>
    <t>Febrero</t>
  </si>
  <si>
    <t>Marzo</t>
  </si>
  <si>
    <t>Abril</t>
  </si>
  <si>
    <t>Mayo</t>
  </si>
  <si>
    <t>Enviado</t>
  </si>
  <si>
    <t>E001</t>
  </si>
  <si>
    <t>Población total del Casco Urbano</t>
  </si>
  <si>
    <t>habitantes</t>
  </si>
  <si>
    <t>E002</t>
  </si>
  <si>
    <t>Habitantes por vivienda</t>
  </si>
  <si>
    <t>habitantes /vivienda</t>
  </si>
  <si>
    <t>E004. Area total del casco urbano</t>
  </si>
  <si>
    <t>E003</t>
  </si>
  <si>
    <t>Número total de viviendas del casco urbano</t>
  </si>
  <si>
    <t>Viviendas</t>
  </si>
  <si>
    <t>E005. Area de servicio del prestador</t>
  </si>
  <si>
    <t>E004</t>
  </si>
  <si>
    <t>Area total del casco urbano</t>
  </si>
  <si>
    <t>Hectarea</t>
  </si>
  <si>
    <t>E005</t>
  </si>
  <si>
    <t>Area de servicio del prestador</t>
  </si>
  <si>
    <t>E006</t>
  </si>
  <si>
    <t>Número de conexiones de agua potable</t>
  </si>
  <si>
    <t>Número de conexiones</t>
  </si>
  <si>
    <t>E007</t>
  </si>
  <si>
    <t>Número de conexiones de A.P. clandestinas detectadas</t>
  </si>
  <si>
    <t>Número de acometidas</t>
  </si>
  <si>
    <t>E008</t>
  </si>
  <si>
    <t>Número de acometidas de alcantarillado sanitario</t>
  </si>
  <si>
    <t xml:space="preserve">Número de conexiones </t>
  </si>
  <si>
    <t>E009</t>
  </si>
  <si>
    <t>Número de usuarios atendidos con otra solución de saneamiento (fosa séptica)</t>
  </si>
  <si>
    <t xml:space="preserve">Número </t>
  </si>
  <si>
    <t>E010</t>
  </si>
  <si>
    <t>Número de acometidas de A.S. clandestinas detectadas</t>
  </si>
  <si>
    <t>E011</t>
  </si>
  <si>
    <t>Número de conexiones de A.P  con micromedidor</t>
  </si>
  <si>
    <t>E012</t>
  </si>
  <si>
    <t>Número de micromedidores en buen estado</t>
  </si>
  <si>
    <t>Número de micromedidores</t>
  </si>
  <si>
    <t>Captación  y Distribución</t>
  </si>
  <si>
    <t>E013</t>
  </si>
  <si>
    <t xml:space="preserve">Volumen de agua captada o extraida </t>
  </si>
  <si>
    <r>
      <t>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/mes</t>
    </r>
  </si>
  <si>
    <t>E014</t>
  </si>
  <si>
    <t>Volumen de agua superficial captada</t>
  </si>
  <si>
    <t>E015</t>
  </si>
  <si>
    <t>Volumen de agua subterránea extraida</t>
  </si>
  <si>
    <t>E016</t>
  </si>
  <si>
    <t>Volumen de  agua en  m3 distribuido</t>
  </si>
  <si>
    <t xml:space="preserve">E020. Número de muestras de agua residual a la salida de la planta analizadas </t>
  </si>
  <si>
    <t>E017</t>
  </si>
  <si>
    <t>Número de analisis de agua potable exigidos por la norma  (Acuerdo 084-1995 SdS)</t>
  </si>
  <si>
    <t>Número de análisis/mes</t>
  </si>
  <si>
    <t xml:space="preserve">E022. Número de muestras de vertidos analizadas </t>
  </si>
  <si>
    <t>E018</t>
  </si>
  <si>
    <t>Número de analisis de agua potable realizados en el periodo</t>
  </si>
  <si>
    <t xml:space="preserve">E023. Número de muestras de vertidos que satisfacen la norma </t>
  </si>
  <si>
    <t>E019</t>
  </si>
  <si>
    <t xml:space="preserve">Número de muestras de agua potable que satisfacen la norma </t>
  </si>
  <si>
    <t>E020</t>
  </si>
  <si>
    <t xml:space="preserve">Número de muestras de agua residual a la salida de la planta analizadas </t>
  </si>
  <si>
    <t>E021</t>
  </si>
  <si>
    <t xml:space="preserve">Número de muestras efluentes de la planta de agua residual que satisfacen la norma </t>
  </si>
  <si>
    <t>E022</t>
  </si>
  <si>
    <t xml:space="preserve">Número de muestras de vertidos analizadas </t>
  </si>
  <si>
    <t>E023</t>
  </si>
  <si>
    <t xml:space="preserve">Número de muestras de vertidos que satisfacen la norma </t>
  </si>
  <si>
    <t>E024</t>
  </si>
  <si>
    <t>Número total de usuarios con servicio de 20 a 24 horas/día</t>
  </si>
  <si>
    <t>Número de usuarios</t>
  </si>
  <si>
    <t>E025</t>
  </si>
  <si>
    <t>Número total de usuarios con servicio de 12 a 20 horas/día</t>
  </si>
  <si>
    <t>E026</t>
  </si>
  <si>
    <t>Número total de usuarios con servicio de 5 a 12 horas diarias</t>
  </si>
  <si>
    <t>E027</t>
  </si>
  <si>
    <t>Número total de usuarios con servicio intermitente</t>
  </si>
  <si>
    <t>E028</t>
  </si>
  <si>
    <t>Número de empleados en el servicio de agua potable</t>
  </si>
  <si>
    <t>Número</t>
  </si>
  <si>
    <t xml:space="preserve">E033. Químicos </t>
  </si>
  <si>
    <t>E029</t>
  </si>
  <si>
    <t xml:space="preserve">Número de empleados en el servicio de alcantarillado </t>
  </si>
  <si>
    <t>E034. Otros</t>
  </si>
  <si>
    <t>E030</t>
  </si>
  <si>
    <t xml:space="preserve">Número de empleados administrativos </t>
  </si>
  <si>
    <t>E031</t>
  </si>
  <si>
    <t>Sueldos y salarios personal de A.P.</t>
  </si>
  <si>
    <t>Lempiras</t>
  </si>
  <si>
    <t>E032</t>
  </si>
  <si>
    <t xml:space="preserve">Energía eléctrica </t>
  </si>
  <si>
    <t>E039. Otros</t>
  </si>
  <si>
    <t>E033</t>
  </si>
  <si>
    <t xml:space="preserve">Químicos </t>
  </si>
  <si>
    <t>E034</t>
  </si>
  <si>
    <t>Otros</t>
  </si>
  <si>
    <t>E035</t>
  </si>
  <si>
    <t>Costos de operación total Agua potable</t>
  </si>
  <si>
    <t>E036</t>
  </si>
  <si>
    <t>Sueldos y salarios personal de A.S.</t>
  </si>
  <si>
    <t>E037</t>
  </si>
  <si>
    <t>E038</t>
  </si>
  <si>
    <t>E039</t>
  </si>
  <si>
    <t>E040</t>
  </si>
  <si>
    <t>Costos de operación total Alcantarillado sanitario</t>
  </si>
  <si>
    <t>E048. Morocidad acumulada</t>
  </si>
  <si>
    <t>E041</t>
  </si>
  <si>
    <t>Sueldos y salarios personal administrativo</t>
  </si>
  <si>
    <t>E042</t>
  </si>
  <si>
    <t>Alquileres</t>
  </si>
  <si>
    <t>E043</t>
  </si>
  <si>
    <t>Servicios públicos</t>
  </si>
  <si>
    <t>E044</t>
  </si>
  <si>
    <t xml:space="preserve">Costos totales </t>
  </si>
  <si>
    <t>E045</t>
  </si>
  <si>
    <t>Volumen de agua comercializada</t>
  </si>
  <si>
    <r>
      <t>M</t>
    </r>
    <r>
      <rPr>
        <vertAlign val="subscript"/>
        <sz val="10"/>
        <rFont val="Times New Roman"/>
        <family val="1"/>
      </rPr>
      <t>3</t>
    </r>
  </si>
  <si>
    <t>E046</t>
  </si>
  <si>
    <t>Facturación agua potable</t>
  </si>
  <si>
    <t>Lps.</t>
  </si>
  <si>
    <t>E047</t>
  </si>
  <si>
    <t>Facturación Alcantarillado sanitario</t>
  </si>
  <si>
    <t>E048</t>
  </si>
  <si>
    <t xml:space="preserve">Valor de la deuda total </t>
  </si>
  <si>
    <t>E049</t>
  </si>
  <si>
    <t xml:space="preserve">Ingresos por servicio de agua potable </t>
  </si>
  <si>
    <t>E050</t>
  </si>
  <si>
    <t xml:space="preserve">Ingresos por servicio de alcantarillado </t>
  </si>
  <si>
    <t>E051</t>
  </si>
  <si>
    <t>Otros ingresos</t>
  </si>
  <si>
    <t>E052</t>
  </si>
  <si>
    <t>Facturación total del período</t>
  </si>
  <si>
    <t>E053</t>
  </si>
  <si>
    <t>Ingresos total del periodo</t>
  </si>
  <si>
    <t>E054</t>
  </si>
  <si>
    <t>Número de cuentas facturadas por mes</t>
  </si>
  <si>
    <t>E055</t>
  </si>
  <si>
    <t>Número de cuentas reclamadas por mes</t>
  </si>
  <si>
    <t>E056</t>
  </si>
  <si>
    <t>Número de reclamos por deficiencia del servicio de A.P.</t>
  </si>
  <si>
    <t>E057</t>
  </si>
  <si>
    <t>Número de reclamos por deficiencia del servicio A.P. solucionados dentro del tiempo establecido en el reglamento</t>
  </si>
  <si>
    <t>E058</t>
  </si>
  <si>
    <t>Número de reclamos por deficiencia del servicio de A.S.</t>
  </si>
  <si>
    <t>E059</t>
  </si>
  <si>
    <t>Número de reclamos por deficiencia del servicio de A.S. solucionados dentro del tiempo establecido</t>
  </si>
  <si>
    <t>E060</t>
  </si>
  <si>
    <t>Número de solicitudes recibidas</t>
  </si>
  <si>
    <t>E061</t>
  </si>
  <si>
    <t>Número de solicitudes resueltas favorablemente para el usuario</t>
  </si>
  <si>
    <t>E062</t>
  </si>
  <si>
    <t>Fallas en tuberías de agua potable</t>
  </si>
  <si>
    <t>E063</t>
  </si>
  <si>
    <t>Reparación de fallas o roturas en tuberías de A.P.</t>
  </si>
  <si>
    <t>E064</t>
  </si>
  <si>
    <t>Fallas, roturas, obstrucciones en conexiones de agua potable</t>
  </si>
  <si>
    <t>E065</t>
  </si>
  <si>
    <t>Reparación de fallas, roturas, obstrucciones en conexiones de agua potable</t>
  </si>
  <si>
    <t>E066</t>
  </si>
  <si>
    <t>Fallas en tuberías de alcantarillado sanitario</t>
  </si>
  <si>
    <t>E067</t>
  </si>
  <si>
    <t>Reparación de tuberías de A.S.</t>
  </si>
  <si>
    <t>E068</t>
  </si>
  <si>
    <t>Longitud de tuberías de agua potable en km</t>
  </si>
  <si>
    <t>Kilómetro</t>
  </si>
  <si>
    <t>E069</t>
  </si>
  <si>
    <t>Longitud de tuberías de alcantarillado en km</t>
  </si>
  <si>
    <t>Código</t>
  </si>
  <si>
    <t>Indicador</t>
  </si>
  <si>
    <t>unidad</t>
  </si>
  <si>
    <t>I.-</t>
  </si>
  <si>
    <t>Calidad del Servicio</t>
  </si>
  <si>
    <t>EI-01</t>
  </si>
  <si>
    <t xml:space="preserve">Cobertura del servicio de agua potable </t>
  </si>
  <si>
    <t>%</t>
  </si>
  <si>
    <t>EI-02</t>
  </si>
  <si>
    <t>Cobertura del servicio de alcantarillado sanitario</t>
  </si>
  <si>
    <t>EI-03</t>
  </si>
  <si>
    <t>Dotación media de agua (litros por persona por día)</t>
  </si>
  <si>
    <t>lppd</t>
  </si>
  <si>
    <t>EI-04</t>
  </si>
  <si>
    <t>Cumplimiento norma técnica de la calidad del A.P.en cuanto a cantidad de analisis (%)</t>
  </si>
  <si>
    <t>EI-05</t>
  </si>
  <si>
    <t>Cumplimiento norma técnica de la calidad del A.P.en cuanto a resultados favorables (%)</t>
  </si>
  <si>
    <t>EI-06</t>
  </si>
  <si>
    <t>Cumplimiento norma técnica de la calidad de agua residual efluente de la planta</t>
  </si>
  <si>
    <t>EI-07</t>
  </si>
  <si>
    <t xml:space="preserve">Cumplimiento norma técnica de la calidad de agua residual de los vertidos </t>
  </si>
  <si>
    <t>EI-08</t>
  </si>
  <si>
    <t>Continuidad de servicio</t>
  </si>
  <si>
    <t>Horas / día</t>
  </si>
  <si>
    <t>EI-09</t>
  </si>
  <si>
    <t>Relación demanda/oferta</t>
  </si>
  <si>
    <t>II.-</t>
  </si>
  <si>
    <t>Comercial</t>
  </si>
  <si>
    <t>EI-10</t>
  </si>
  <si>
    <t>Cobertura de micromedición</t>
  </si>
  <si>
    <t>EI-11</t>
  </si>
  <si>
    <t>Micromedición en buen estado</t>
  </si>
  <si>
    <t>EI-12</t>
  </si>
  <si>
    <t>Agua no contabilizada</t>
  </si>
  <si>
    <t>EI-13</t>
  </si>
  <si>
    <t>Eficiencia de cobranza</t>
  </si>
  <si>
    <t>EI-14</t>
  </si>
  <si>
    <t>Indide de atención de reclamos</t>
  </si>
  <si>
    <t>EI-15</t>
  </si>
  <si>
    <t>Facturación mensual promedio en agua potable</t>
  </si>
  <si>
    <t>Lps/usuario</t>
  </si>
  <si>
    <t>EI-16</t>
  </si>
  <si>
    <t>Facturación mensual promedio en alcantarillado</t>
  </si>
  <si>
    <t>EI-17</t>
  </si>
  <si>
    <t>Número de días de salario mínimo para pagar factura</t>
  </si>
  <si>
    <t>Días</t>
  </si>
  <si>
    <t>III.-</t>
  </si>
  <si>
    <t>Administración</t>
  </si>
  <si>
    <t>EI-19</t>
  </si>
  <si>
    <t xml:space="preserve">Empleados de agua por 1000 conexiones </t>
  </si>
  <si>
    <t>E/1000c</t>
  </si>
  <si>
    <t>EI-20</t>
  </si>
  <si>
    <t xml:space="preserve">Empleados de alcantarillado por 1000 conexiones </t>
  </si>
  <si>
    <t>EI-21</t>
  </si>
  <si>
    <t>Total empleados por 1000 conexiones</t>
  </si>
  <si>
    <t>IV.-</t>
  </si>
  <si>
    <t>Costos</t>
  </si>
  <si>
    <t>EI-22</t>
  </si>
  <si>
    <t>Costo de producción</t>
  </si>
  <si>
    <t>Lps/m3</t>
  </si>
  <si>
    <t>EI-23</t>
  </si>
  <si>
    <t xml:space="preserve">Precio de venta </t>
  </si>
  <si>
    <t>EI-24</t>
  </si>
  <si>
    <t>Proporción del costo por pago de personal</t>
  </si>
  <si>
    <t>EI-25</t>
  </si>
  <si>
    <t>Proporción del costo por compra de químicos</t>
  </si>
  <si>
    <t>EI-26</t>
  </si>
  <si>
    <t>Proporción del costo por pago de energía</t>
  </si>
  <si>
    <t>EI-27</t>
  </si>
  <si>
    <t>Relación costos/ingresos</t>
  </si>
  <si>
    <t>V.-</t>
  </si>
  <si>
    <t>Operación y Mantenimiento</t>
  </si>
  <si>
    <t>EI-28</t>
  </si>
  <si>
    <t>Proporción del suministro por aguas superficiales</t>
  </si>
  <si>
    <t>EI-29</t>
  </si>
  <si>
    <t>Proporción del suministro por aguas subterráneas</t>
  </si>
  <si>
    <t>EI-30</t>
  </si>
  <si>
    <t>Fallas en mantenimiento de tuberías de agua potable (averías/km)</t>
  </si>
  <si>
    <t>Número/Km</t>
  </si>
  <si>
    <t>EI-31</t>
  </si>
  <si>
    <t>Fallas en mantenimiento de tuberías de alcantarillado (averías/km)</t>
  </si>
  <si>
    <t>Atencion de Reclamos</t>
  </si>
  <si>
    <t>FA_P-01</t>
  </si>
  <si>
    <t>Atención de Reclamos por Facturación</t>
  </si>
  <si>
    <t>FA_P-02</t>
  </si>
  <si>
    <t>Atención de Reclamos por Servicio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</si>
</sst>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DD/MM/YYYY"/>
    <numFmt numFmtId="166" formatCode="#,##0"/>
    <numFmt numFmtId="167" formatCode="0.00"/>
    <numFmt numFmtId="168" formatCode="#,##0.0"/>
    <numFmt numFmtId="169" formatCode="#,##0.00"/>
    <numFmt numFmtId="170" formatCode="0"/>
    <numFmt numFmtId="171" formatCode="0.0%"/>
    <numFmt numFmtId="172" formatCode="0%"/>
    <numFmt numFmtId="173" formatCode="0.0"/>
  </numFmts>
  <fonts count="43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ahoma"/>
      <family val="2"/>
    </font>
    <font>
      <b/>
      <sz val="11"/>
      <name val="Tahoma"/>
      <family val="2"/>
    </font>
    <font>
      <b/>
      <u val="single"/>
      <sz val="12"/>
      <color indexed="8"/>
      <name val="Tahoma"/>
      <family val="2"/>
    </font>
    <font>
      <b/>
      <sz val="11"/>
      <color indexed="8"/>
      <name val="Tahoma"/>
      <family val="2"/>
    </font>
    <font>
      <b/>
      <sz val="12"/>
      <color indexed="8"/>
      <name val="Tahoma"/>
      <family val="2"/>
    </font>
    <font>
      <b/>
      <sz val="14"/>
      <color indexed="8"/>
      <name val="Stylus BT"/>
      <family val="2"/>
    </font>
    <font>
      <sz val="11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i/>
      <sz val="11"/>
      <name val="Tahoma"/>
      <family val="2"/>
    </font>
    <font>
      <b/>
      <i/>
      <sz val="10"/>
      <color indexed="8"/>
      <name val="Tahoma"/>
      <family val="2"/>
    </font>
    <font>
      <b/>
      <i/>
      <sz val="11"/>
      <color indexed="8"/>
      <name val="Tahoma"/>
      <family val="2"/>
    </font>
    <font>
      <b/>
      <sz val="11"/>
      <color indexed="8"/>
      <name val="Calibri"/>
      <family val="2"/>
    </font>
    <font>
      <b/>
      <sz val="12"/>
      <color indexed="8"/>
      <name val="Antique Olive"/>
      <family val="2"/>
    </font>
    <font>
      <sz val="12"/>
      <color indexed="8"/>
      <name val="Antique Olive"/>
      <family val="2"/>
    </font>
    <font>
      <b/>
      <sz val="14"/>
      <color indexed="8"/>
      <name val="Calibri"/>
      <family val="2"/>
    </font>
    <font>
      <b/>
      <sz val="11"/>
      <color indexed="8"/>
      <name val="Lucida Sans Typewriter"/>
      <family val="3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7.75"/>
      <color indexed="8"/>
      <name val="Calibri"/>
      <family val="2"/>
    </font>
    <font>
      <sz val="8"/>
      <color indexed="8"/>
      <name val="Calibri"/>
      <family val="2"/>
    </font>
    <font>
      <b/>
      <sz val="11"/>
      <color indexed="8"/>
      <name val="Simplex_IV50"/>
      <family val="0"/>
    </font>
    <font>
      <b/>
      <sz val="11.5"/>
      <color indexed="8"/>
      <name val="Tahoma"/>
      <family val="2"/>
    </font>
    <font>
      <b/>
      <i/>
      <sz val="12"/>
      <color indexed="8"/>
      <name val="Technic"/>
      <family val="2"/>
    </font>
    <font>
      <sz val="8.45"/>
      <color indexed="8"/>
      <name val="Calibri"/>
      <family val="2"/>
    </font>
    <font>
      <sz val="9.95"/>
      <color indexed="8"/>
      <name val="Calibri"/>
      <family val="2"/>
    </font>
    <font>
      <sz val="8.3"/>
      <color indexed="8"/>
      <name val="Calibri"/>
      <family val="2"/>
    </font>
    <font>
      <sz val="6.95"/>
      <color indexed="8"/>
      <name val="Calibri"/>
      <family val="2"/>
    </font>
    <font>
      <b/>
      <sz val="18"/>
      <color indexed="8"/>
      <name val="Calibri"/>
      <family val="2"/>
    </font>
    <font>
      <sz val="7.1"/>
      <color indexed="8"/>
      <name val="Calibri"/>
      <family val="2"/>
    </font>
    <font>
      <b/>
      <sz val="12"/>
      <color indexed="8"/>
      <name val="Calibri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vertAlign val="superscript"/>
      <sz val="10"/>
      <name val="Times New Roman"/>
      <family val="1"/>
    </font>
    <font>
      <sz val="10"/>
      <name val="Times New Roman"/>
      <family val="1"/>
    </font>
    <font>
      <vertAlign val="subscript"/>
      <sz val="10"/>
      <name val="Times New Roman"/>
      <family val="1"/>
    </font>
    <font>
      <sz val="10"/>
      <color indexed="8"/>
      <name val="Tahoma"/>
      <family val="2"/>
    </font>
    <font>
      <b/>
      <sz val="8"/>
      <name val="Calibri"/>
      <family val="2"/>
    </font>
  </fonts>
  <fills count="13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44">
    <border>
      <left/>
      <right/>
      <top/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72" fontId="0" fillId="0" borderId="0" applyFill="0" applyBorder="0" applyAlignment="0" applyProtection="0"/>
    <xf numFmtId="164" fontId="0" fillId="0" borderId="0">
      <alignment/>
      <protection/>
    </xf>
  </cellStyleXfs>
  <cellXfs count="200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1" xfId="0" applyFont="1" applyBorder="1" applyAlignment="1">
      <alignment/>
    </xf>
    <xf numFmtId="164" fontId="3" fillId="2" borderId="1" xfId="0" applyFont="1" applyFill="1" applyBorder="1" applyAlignment="1">
      <alignment vertical="top" wrapText="1"/>
    </xf>
    <xf numFmtId="164" fontId="4" fillId="3" borderId="0" xfId="0" applyFont="1" applyFill="1" applyAlignment="1">
      <alignment/>
    </xf>
    <xf numFmtId="164" fontId="2" fillId="3" borderId="0" xfId="0" applyFont="1" applyFill="1" applyAlignment="1">
      <alignment/>
    </xf>
    <xf numFmtId="164" fontId="5" fillId="0" borderId="0" xfId="0" applyFont="1" applyAlignment="1">
      <alignment/>
    </xf>
    <xf numFmtId="164" fontId="3" fillId="2" borderId="2" xfId="0" applyFont="1" applyFill="1" applyBorder="1" applyAlignment="1">
      <alignment vertical="top" wrapText="1"/>
    </xf>
    <xf numFmtId="164" fontId="6" fillId="3" borderId="0" xfId="0" applyFont="1" applyFill="1" applyAlignment="1">
      <alignment/>
    </xf>
    <xf numFmtId="164" fontId="7" fillId="4" borderId="3" xfId="0" applyFont="1" applyFill="1" applyBorder="1" applyAlignment="1">
      <alignment horizontal="center"/>
    </xf>
    <xf numFmtId="164" fontId="5" fillId="5" borderId="0" xfId="0" applyFont="1" applyFill="1" applyAlignment="1">
      <alignment horizontal="center"/>
    </xf>
    <xf numFmtId="164" fontId="5" fillId="0" borderId="4" xfId="0" applyFont="1" applyBorder="1" applyAlignment="1">
      <alignment horizontal="center"/>
    </xf>
    <xf numFmtId="164" fontId="3" fillId="2" borderId="5" xfId="0" applyFont="1" applyFill="1" applyBorder="1" applyAlignment="1">
      <alignment horizontal="right" vertical="top" wrapText="1"/>
    </xf>
    <xf numFmtId="164" fontId="5" fillId="2" borderId="6" xfId="0" applyFont="1" applyFill="1" applyBorder="1" applyAlignment="1">
      <alignment horizontal="center"/>
    </xf>
    <xf numFmtId="164" fontId="5" fillId="2" borderId="7" xfId="0" applyFont="1" applyFill="1" applyBorder="1" applyAlignment="1">
      <alignment horizontal="center"/>
    </xf>
    <xf numFmtId="164" fontId="5" fillId="2" borderId="8" xfId="0" applyFont="1" applyFill="1" applyBorder="1" applyAlignment="1">
      <alignment horizontal="center"/>
    </xf>
    <xf numFmtId="164" fontId="5" fillId="6" borderId="9" xfId="0" applyFont="1" applyFill="1" applyBorder="1" applyAlignment="1">
      <alignment horizontal="center"/>
    </xf>
    <xf numFmtId="164" fontId="5" fillId="0" borderId="0" xfId="0" applyFont="1" applyFill="1" applyBorder="1" applyAlignment="1">
      <alignment horizontal="center"/>
    </xf>
    <xf numFmtId="164" fontId="5" fillId="7" borderId="10" xfId="0" applyFont="1" applyFill="1" applyBorder="1" applyAlignment="1">
      <alignment horizontal="center"/>
    </xf>
    <xf numFmtId="164" fontId="5" fillId="6" borderId="10" xfId="0" applyFont="1" applyFill="1" applyBorder="1" applyAlignment="1">
      <alignment horizontal="center"/>
    </xf>
    <xf numFmtId="164" fontId="8" fillId="4" borderId="11" xfId="0" applyFont="1" applyFill="1" applyBorder="1" applyAlignment="1">
      <alignment vertical="top" wrapText="1"/>
    </xf>
    <xf numFmtId="165" fontId="2" fillId="0" borderId="12" xfId="0" applyNumberFormat="1" applyFont="1" applyFill="1" applyBorder="1" applyAlignment="1">
      <alignment/>
    </xf>
    <xf numFmtId="164" fontId="2" fillId="0" borderId="13" xfId="0" applyFont="1" applyBorder="1" applyAlignment="1">
      <alignment/>
    </xf>
    <xf numFmtId="164" fontId="2" fillId="0" borderId="0" xfId="0" applyFont="1" applyBorder="1" applyAlignment="1">
      <alignment/>
    </xf>
    <xf numFmtId="164" fontId="8" fillId="4" borderId="14" xfId="0" applyFont="1" applyFill="1" applyBorder="1" applyAlignment="1">
      <alignment vertical="top" wrapText="1"/>
    </xf>
    <xf numFmtId="165" fontId="2" fillId="0" borderId="15" xfId="0" applyNumberFormat="1" applyFont="1" applyFill="1" applyBorder="1" applyAlignment="1">
      <alignment/>
    </xf>
    <xf numFmtId="164" fontId="2" fillId="0" borderId="16" xfId="0" applyFont="1" applyBorder="1" applyAlignment="1">
      <alignment/>
    </xf>
    <xf numFmtId="164" fontId="3" fillId="2" borderId="17" xfId="0" applyFont="1" applyFill="1" applyBorder="1" applyAlignment="1">
      <alignment wrapText="1"/>
    </xf>
    <xf numFmtId="164" fontId="2" fillId="0" borderId="18" xfId="0" applyFont="1" applyFill="1" applyBorder="1" applyAlignment="1">
      <alignment/>
    </xf>
    <xf numFmtId="164" fontId="2" fillId="0" borderId="7" xfId="0" applyFont="1" applyFill="1" applyBorder="1" applyAlignment="1">
      <alignment/>
    </xf>
    <xf numFmtId="164" fontId="2" fillId="0" borderId="7" xfId="0" applyFont="1" applyBorder="1" applyAlignment="1">
      <alignment/>
    </xf>
    <xf numFmtId="164" fontId="2" fillId="0" borderId="19" xfId="0" applyFont="1" applyBorder="1" applyAlignment="1">
      <alignment/>
    </xf>
    <xf numFmtId="164" fontId="3" fillId="2" borderId="20" xfId="0" applyFont="1" applyFill="1" applyBorder="1" applyAlignment="1">
      <alignment wrapText="1"/>
    </xf>
    <xf numFmtId="164" fontId="8" fillId="4" borderId="5" xfId="0" applyFont="1" applyFill="1" applyBorder="1" applyAlignment="1">
      <alignment vertical="top" wrapText="1"/>
    </xf>
    <xf numFmtId="166" fontId="2" fillId="0" borderId="21" xfId="0" applyNumberFormat="1" applyFont="1" applyFill="1" applyBorder="1" applyAlignment="1">
      <alignment horizontal="center"/>
    </xf>
    <xf numFmtId="166" fontId="2" fillId="0" borderId="22" xfId="0" applyNumberFormat="1" applyFont="1" applyBorder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164" fontId="8" fillId="4" borderId="23" xfId="0" applyFont="1" applyFill="1" applyBorder="1" applyAlignment="1">
      <alignment horizontal="left" vertical="top" wrapText="1" indent="1"/>
    </xf>
    <xf numFmtId="166" fontId="2" fillId="0" borderId="23" xfId="0" applyNumberFormat="1" applyFont="1" applyBorder="1" applyAlignment="1">
      <alignment horizontal="center"/>
    </xf>
    <xf numFmtId="166" fontId="2" fillId="0" borderId="0" xfId="0" applyNumberFormat="1" applyFont="1" applyAlignment="1">
      <alignment/>
    </xf>
    <xf numFmtId="164" fontId="2" fillId="0" borderId="24" xfId="0" applyFont="1" applyFill="1" applyBorder="1" applyAlignment="1">
      <alignment horizontal="center"/>
    </xf>
    <xf numFmtId="167" fontId="2" fillId="0" borderId="25" xfId="0" applyNumberFormat="1" applyFont="1" applyBorder="1" applyAlignment="1">
      <alignment horizontal="center"/>
    </xf>
    <xf numFmtId="167" fontId="2" fillId="0" borderId="0" xfId="0" applyNumberFormat="1" applyFont="1" applyBorder="1" applyAlignment="1">
      <alignment horizontal="center"/>
    </xf>
    <xf numFmtId="164" fontId="8" fillId="4" borderId="1" xfId="0" applyFont="1" applyFill="1" applyBorder="1" applyAlignment="1">
      <alignment horizontal="left" vertical="top" wrapText="1" indent="1"/>
    </xf>
    <xf numFmtId="167" fontId="2" fillId="0" borderId="1" xfId="0" applyNumberFormat="1" applyFont="1" applyBorder="1" applyAlignment="1">
      <alignment horizontal="center"/>
    </xf>
    <xf numFmtId="166" fontId="2" fillId="0" borderId="1" xfId="0" applyNumberFormat="1" applyFont="1" applyFill="1" applyBorder="1" applyAlignment="1">
      <alignment horizontal="center"/>
    </xf>
    <xf numFmtId="166" fontId="2" fillId="0" borderId="25" xfId="0" applyNumberFormat="1" applyFont="1" applyBorder="1" applyAlignment="1">
      <alignment horizontal="center"/>
    </xf>
    <xf numFmtId="166" fontId="2" fillId="0" borderId="1" xfId="0" applyNumberFormat="1" applyFont="1" applyBorder="1" applyAlignment="1">
      <alignment horizontal="center"/>
    </xf>
    <xf numFmtId="168" fontId="2" fillId="0" borderId="24" xfId="0" applyNumberFormat="1" applyFont="1" applyFill="1" applyBorder="1" applyAlignment="1">
      <alignment horizontal="center"/>
    </xf>
    <xf numFmtId="169" fontId="2" fillId="0" borderId="25" xfId="0" applyNumberFormat="1" applyFont="1" applyBorder="1" applyAlignment="1">
      <alignment horizontal="center"/>
    </xf>
    <xf numFmtId="169" fontId="2" fillId="0" borderId="0" xfId="0" applyNumberFormat="1" applyFont="1" applyBorder="1" applyAlignment="1">
      <alignment horizontal="center"/>
    </xf>
    <xf numFmtId="169" fontId="2" fillId="0" borderId="1" xfId="0" applyNumberFormat="1" applyFont="1" applyBorder="1" applyAlignment="1">
      <alignment horizontal="center"/>
    </xf>
    <xf numFmtId="164" fontId="2" fillId="0" borderId="26" xfId="0" applyFont="1" applyFill="1" applyBorder="1" applyAlignment="1">
      <alignment horizontal="center"/>
    </xf>
    <xf numFmtId="164" fontId="2" fillId="0" borderId="16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8" fillId="4" borderId="27" xfId="0" applyFont="1" applyFill="1" applyBorder="1" applyAlignment="1">
      <alignment horizontal="left" vertical="top" wrapText="1" indent="1"/>
    </xf>
    <xf numFmtId="164" fontId="2" fillId="0" borderId="27" xfId="0" applyFont="1" applyBorder="1" applyAlignment="1">
      <alignment horizontal="center"/>
    </xf>
    <xf numFmtId="164" fontId="2" fillId="0" borderId="15" xfId="0" applyFont="1" applyFill="1" applyBorder="1" applyAlignment="1">
      <alignment horizontal="center"/>
    </xf>
    <xf numFmtId="164" fontId="2" fillId="0" borderId="20" xfId="0" applyFont="1" applyFill="1" applyBorder="1" applyAlignment="1">
      <alignment horizontal="center"/>
    </xf>
    <xf numFmtId="164" fontId="2" fillId="0" borderId="20" xfId="0" applyFont="1" applyBorder="1" applyAlignment="1">
      <alignment horizontal="center"/>
    </xf>
    <xf numFmtId="164" fontId="2" fillId="0" borderId="19" xfId="0" applyFont="1" applyBorder="1" applyAlignment="1">
      <alignment horizontal="center"/>
    </xf>
    <xf numFmtId="166" fontId="2" fillId="0" borderId="28" xfId="0" applyNumberFormat="1" applyFont="1" applyFill="1" applyBorder="1" applyAlignment="1">
      <alignment horizontal="center"/>
    </xf>
    <xf numFmtId="164" fontId="8" fillId="4" borderId="5" xfId="0" applyFont="1" applyFill="1" applyBorder="1" applyAlignment="1">
      <alignment horizontal="left" vertical="top" wrapText="1" indent="1"/>
    </xf>
    <xf numFmtId="164" fontId="8" fillId="4" borderId="11" xfId="0" applyFont="1" applyFill="1" applyBorder="1" applyAlignment="1">
      <alignment horizontal="left" vertical="top" wrapText="1" indent="1"/>
    </xf>
    <xf numFmtId="166" fontId="2" fillId="0" borderId="24" xfId="0" applyNumberFormat="1" applyFont="1" applyFill="1" applyBorder="1" applyAlignment="1">
      <alignment horizontal="center"/>
    </xf>
    <xf numFmtId="166" fontId="2" fillId="0" borderId="29" xfId="0" applyNumberFormat="1" applyFont="1" applyFill="1" applyBorder="1" applyAlignment="1">
      <alignment horizontal="center"/>
    </xf>
    <xf numFmtId="166" fontId="2" fillId="0" borderId="16" xfId="0" applyNumberFormat="1" applyFont="1" applyBorder="1" applyAlignment="1">
      <alignment horizontal="center"/>
    </xf>
    <xf numFmtId="164" fontId="8" fillId="4" borderId="14" xfId="0" applyFont="1" applyFill="1" applyBorder="1" applyAlignment="1">
      <alignment horizontal="left" vertical="top" wrapText="1" indent="1"/>
    </xf>
    <xf numFmtId="164" fontId="2" fillId="0" borderId="15" xfId="0" applyFont="1" applyBorder="1" applyAlignment="1">
      <alignment horizontal="center"/>
    </xf>
    <xf numFmtId="166" fontId="2" fillId="0" borderId="21" xfId="0" applyNumberFormat="1" applyFont="1" applyBorder="1" applyAlignment="1">
      <alignment horizontal="center"/>
    </xf>
    <xf numFmtId="166" fontId="2" fillId="0" borderId="24" xfId="0" applyNumberFormat="1" applyFont="1" applyBorder="1" applyAlignment="1">
      <alignment horizontal="center"/>
    </xf>
    <xf numFmtId="166" fontId="2" fillId="5" borderId="29" xfId="0" applyNumberFormat="1" applyFont="1" applyFill="1" applyBorder="1" applyAlignment="1">
      <alignment horizontal="center"/>
    </xf>
    <xf numFmtId="166" fontId="2" fillId="0" borderId="29" xfId="0" applyNumberFormat="1" applyFont="1" applyBorder="1" applyAlignment="1">
      <alignment horizontal="center"/>
    </xf>
    <xf numFmtId="164" fontId="2" fillId="0" borderId="21" xfId="0" applyFont="1" applyBorder="1" applyAlignment="1">
      <alignment horizontal="center"/>
    </xf>
    <xf numFmtId="164" fontId="2" fillId="0" borderId="22" xfId="0" applyFont="1" applyBorder="1" applyAlignment="1">
      <alignment horizontal="center"/>
    </xf>
    <xf numFmtId="164" fontId="2" fillId="0" borderId="1" xfId="0" applyFont="1" applyBorder="1" applyAlignment="1">
      <alignment horizontal="center"/>
    </xf>
    <xf numFmtId="164" fontId="2" fillId="0" borderId="25" xfId="0" applyFont="1" applyBorder="1" applyAlignment="1">
      <alignment horizontal="center"/>
    </xf>
    <xf numFmtId="164" fontId="2" fillId="0" borderId="26" xfId="0" applyFont="1" applyBorder="1" applyAlignment="1">
      <alignment horizontal="center"/>
    </xf>
    <xf numFmtId="166" fontId="2" fillId="0" borderId="26" xfId="0" applyNumberFormat="1" applyFont="1" applyBorder="1" applyAlignment="1">
      <alignment horizontal="center"/>
    </xf>
    <xf numFmtId="170" fontId="2" fillId="0" borderId="22" xfId="0" applyNumberFormat="1" applyFont="1" applyBorder="1" applyAlignment="1">
      <alignment horizontal="center"/>
    </xf>
    <xf numFmtId="170" fontId="2" fillId="0" borderId="0" xfId="0" applyNumberFormat="1" applyFont="1" applyBorder="1" applyAlignment="1">
      <alignment horizontal="center"/>
    </xf>
    <xf numFmtId="170" fontId="2" fillId="0" borderId="25" xfId="0" applyNumberFormat="1" applyFont="1" applyBorder="1" applyAlignment="1">
      <alignment horizontal="center"/>
    </xf>
    <xf numFmtId="164" fontId="2" fillId="0" borderId="29" xfId="0" applyFont="1" applyBorder="1" applyAlignment="1">
      <alignment horizontal="center"/>
    </xf>
    <xf numFmtId="170" fontId="2" fillId="0" borderId="16" xfId="0" applyNumberFormat="1" applyFont="1" applyBorder="1" applyAlignment="1">
      <alignment horizontal="center"/>
    </xf>
    <xf numFmtId="164" fontId="3" fillId="2" borderId="30" xfId="0" applyFont="1" applyFill="1" applyBorder="1" applyAlignment="1">
      <alignment wrapText="1"/>
    </xf>
    <xf numFmtId="164" fontId="2" fillId="0" borderId="12" xfId="0" applyFont="1" applyBorder="1" applyAlignment="1">
      <alignment horizontal="center"/>
    </xf>
    <xf numFmtId="164" fontId="2" fillId="0" borderId="30" xfId="0" applyFont="1" applyBorder="1" applyAlignment="1">
      <alignment horizontal="center"/>
    </xf>
    <xf numFmtId="170" fontId="2" fillId="0" borderId="13" xfId="0" applyNumberFormat="1" applyFont="1" applyBorder="1" applyAlignment="1">
      <alignment horizontal="center"/>
    </xf>
    <xf numFmtId="164" fontId="3" fillId="2" borderId="2" xfId="0" applyFont="1" applyFill="1" applyBorder="1" applyAlignment="1">
      <alignment wrapText="1"/>
    </xf>
    <xf numFmtId="164" fontId="2" fillId="0" borderId="31" xfId="0" applyFont="1" applyBorder="1" applyAlignment="1">
      <alignment horizontal="center"/>
    </xf>
    <xf numFmtId="164" fontId="2" fillId="0" borderId="2" xfId="0" applyFont="1" applyBorder="1" applyAlignment="1">
      <alignment horizontal="center"/>
    </xf>
    <xf numFmtId="170" fontId="2" fillId="0" borderId="32" xfId="0" applyNumberFormat="1" applyFont="1" applyBorder="1" applyAlignment="1">
      <alignment horizontal="center"/>
    </xf>
    <xf numFmtId="169" fontId="2" fillId="0" borderId="21" xfId="0" applyNumberFormat="1" applyFont="1" applyBorder="1" applyAlignment="1">
      <alignment horizontal="center"/>
    </xf>
    <xf numFmtId="169" fontId="2" fillId="0" borderId="22" xfId="0" applyNumberFormat="1" applyFont="1" applyBorder="1" applyAlignment="1">
      <alignment horizontal="center"/>
    </xf>
    <xf numFmtId="169" fontId="9" fillId="0" borderId="33" xfId="0" applyNumberFormat="1" applyFont="1" applyBorder="1" applyAlignment="1" applyProtection="1">
      <alignment horizontal="right" vertical="center" wrapText="1"/>
      <protection locked="0"/>
    </xf>
    <xf numFmtId="169" fontId="8" fillId="0" borderId="33" xfId="0" applyNumberFormat="1" applyFont="1" applyBorder="1" applyAlignment="1" applyProtection="1">
      <alignment horizontal="right" vertical="center" wrapText="1"/>
      <protection locked="0"/>
    </xf>
    <xf numFmtId="169" fontId="2" fillId="0" borderId="24" xfId="0" applyNumberFormat="1" applyFont="1" applyBorder="1" applyAlignment="1">
      <alignment horizontal="center"/>
    </xf>
    <xf numFmtId="169" fontId="2" fillId="0" borderId="29" xfId="0" applyNumberFormat="1" applyFont="1" applyBorder="1" applyAlignment="1">
      <alignment horizontal="center"/>
    </xf>
    <xf numFmtId="169" fontId="2" fillId="0" borderId="14" xfId="0" applyNumberFormat="1" applyFont="1" applyBorder="1" applyAlignment="1">
      <alignment horizontal="center"/>
    </xf>
    <xf numFmtId="169" fontId="10" fillId="0" borderId="4" xfId="0" applyNumberFormat="1" applyFont="1" applyBorder="1" applyAlignment="1" applyProtection="1">
      <alignment horizontal="right" vertical="center" wrapText="1"/>
      <protection/>
    </xf>
    <xf numFmtId="169" fontId="3" fillId="0" borderId="4" xfId="0" applyNumberFormat="1" applyFont="1" applyBorder="1" applyAlignment="1" applyProtection="1">
      <alignment horizontal="right" vertical="center" wrapText="1"/>
      <protection/>
    </xf>
    <xf numFmtId="169" fontId="2" fillId="0" borderId="15" xfId="0" applyNumberFormat="1" applyFont="1" applyBorder="1" applyAlignment="1">
      <alignment horizontal="center"/>
    </xf>
    <xf numFmtId="169" fontId="2" fillId="0" borderId="20" xfId="0" applyNumberFormat="1" applyFont="1" applyBorder="1" applyAlignment="1">
      <alignment horizontal="center"/>
    </xf>
    <xf numFmtId="169" fontId="2" fillId="0" borderId="19" xfId="0" applyNumberFormat="1" applyFont="1" applyBorder="1" applyAlignment="1">
      <alignment horizontal="center"/>
    </xf>
    <xf numFmtId="169" fontId="2" fillId="0" borderId="28" xfId="0" applyNumberFormat="1" applyFont="1" applyBorder="1" applyAlignment="1">
      <alignment horizontal="center"/>
    </xf>
    <xf numFmtId="169" fontId="2" fillId="0" borderId="26" xfId="0" applyNumberFormat="1" applyFont="1" applyBorder="1" applyAlignment="1">
      <alignment horizontal="center"/>
    </xf>
    <xf numFmtId="169" fontId="2" fillId="0" borderId="16" xfId="0" applyNumberFormat="1" applyFont="1" applyBorder="1" applyAlignment="1">
      <alignment horizontal="center"/>
    </xf>
    <xf numFmtId="169" fontId="5" fillId="0" borderId="16" xfId="0" applyNumberFormat="1" applyFont="1" applyBorder="1" applyAlignment="1">
      <alignment horizontal="center"/>
    </xf>
    <xf numFmtId="169" fontId="2" fillId="0" borderId="7" xfId="0" applyNumberFormat="1" applyFont="1" applyBorder="1" applyAlignment="1">
      <alignment horizontal="center"/>
    </xf>
    <xf numFmtId="164" fontId="2" fillId="0" borderId="7" xfId="0" applyFont="1" applyBorder="1" applyAlignment="1">
      <alignment horizontal="center"/>
    </xf>
    <xf numFmtId="169" fontId="2" fillId="5" borderId="28" xfId="0" applyNumberFormat="1" applyFont="1" applyFill="1" applyBorder="1" applyAlignment="1">
      <alignment horizontal="center"/>
    </xf>
    <xf numFmtId="166" fontId="2" fillId="0" borderId="28" xfId="0" applyNumberFormat="1" applyFont="1" applyBorder="1" applyAlignment="1">
      <alignment horizontal="center"/>
    </xf>
    <xf numFmtId="164" fontId="2" fillId="0" borderId="20" xfId="0" applyFont="1" applyBorder="1" applyAlignment="1">
      <alignment/>
    </xf>
    <xf numFmtId="164" fontId="5" fillId="0" borderId="34" xfId="0" applyFont="1" applyBorder="1" applyAlignment="1">
      <alignment horizontal="center"/>
    </xf>
    <xf numFmtId="164" fontId="3" fillId="8" borderId="5" xfId="0" applyFont="1" applyFill="1" applyBorder="1" applyAlignment="1">
      <alignment vertical="top" wrapText="1"/>
    </xf>
    <xf numFmtId="169" fontId="5" fillId="9" borderId="35" xfId="0" applyNumberFormat="1" applyFont="1" applyFill="1" applyBorder="1" applyAlignment="1">
      <alignment horizontal="center"/>
    </xf>
    <xf numFmtId="169" fontId="5" fillId="9" borderId="36" xfId="0" applyNumberFormat="1" applyFont="1" applyFill="1" applyBorder="1" applyAlignment="1">
      <alignment horizontal="center"/>
    </xf>
    <xf numFmtId="169" fontId="5" fillId="2" borderId="37" xfId="0" applyNumberFormat="1" applyFont="1" applyFill="1" applyBorder="1" applyAlignment="1">
      <alignment horizontal="center"/>
    </xf>
    <xf numFmtId="169" fontId="5" fillId="2" borderId="0" xfId="0" applyNumberFormat="1" applyFont="1" applyFill="1" applyBorder="1" applyAlignment="1">
      <alignment horizontal="center"/>
    </xf>
    <xf numFmtId="164" fontId="11" fillId="8" borderId="38" xfId="0" applyFont="1" applyFill="1" applyBorder="1" applyAlignment="1">
      <alignment vertical="top" wrapText="1"/>
    </xf>
    <xf numFmtId="166" fontId="12" fillId="10" borderId="38" xfId="0" applyNumberFormat="1" applyFont="1" applyFill="1" applyBorder="1" applyAlignment="1">
      <alignment horizontal="center"/>
    </xf>
    <xf numFmtId="166" fontId="13" fillId="10" borderId="38" xfId="0" applyNumberFormat="1" applyFont="1" applyFill="1" applyBorder="1" applyAlignment="1">
      <alignment horizontal="center"/>
    </xf>
    <xf numFmtId="164" fontId="2" fillId="0" borderId="11" xfId="0" applyFont="1" applyBorder="1" applyAlignment="1">
      <alignment/>
    </xf>
    <xf numFmtId="169" fontId="2" fillId="0" borderId="39" xfId="0" applyNumberFormat="1" applyFont="1" applyBorder="1" applyAlignment="1">
      <alignment/>
    </xf>
    <xf numFmtId="169" fontId="2" fillId="0" borderId="4" xfId="0" applyNumberFormat="1" applyFont="1" applyBorder="1" applyAlignment="1">
      <alignment/>
    </xf>
    <xf numFmtId="169" fontId="2" fillId="0" borderId="0" xfId="0" applyNumberFormat="1" applyFont="1" applyBorder="1" applyAlignment="1">
      <alignment/>
    </xf>
    <xf numFmtId="164" fontId="2" fillId="0" borderId="23" xfId="0" applyFont="1" applyBorder="1" applyAlignment="1">
      <alignment/>
    </xf>
    <xf numFmtId="169" fontId="2" fillId="0" borderId="4" xfId="0" applyNumberFormat="1" applyFont="1" applyBorder="1" applyAlignment="1">
      <alignment horizontal="center"/>
    </xf>
    <xf numFmtId="164" fontId="2" fillId="0" borderId="11" xfId="0" applyFont="1" applyFill="1" applyBorder="1" applyAlignment="1">
      <alignment/>
    </xf>
    <xf numFmtId="166" fontId="2" fillId="0" borderId="39" xfId="0" applyNumberFormat="1" applyFont="1" applyBorder="1" applyAlignment="1">
      <alignment/>
    </xf>
    <xf numFmtId="166" fontId="2" fillId="0" borderId="4" xfId="0" applyNumberFormat="1" applyFont="1" applyBorder="1" applyAlignment="1">
      <alignment/>
    </xf>
    <xf numFmtId="166" fontId="2" fillId="0" borderId="0" xfId="0" applyNumberFormat="1" applyFont="1" applyBorder="1" applyAlignment="1">
      <alignment/>
    </xf>
    <xf numFmtId="164" fontId="2" fillId="0" borderId="1" xfId="0" applyFont="1" applyFill="1" applyBorder="1" applyAlignment="1">
      <alignment/>
    </xf>
    <xf numFmtId="166" fontId="2" fillId="0" borderId="4" xfId="0" applyNumberFormat="1" applyFont="1" applyBorder="1" applyAlignment="1">
      <alignment horizontal="center"/>
    </xf>
    <xf numFmtId="164" fontId="2" fillId="0" borderId="14" xfId="0" applyFont="1" applyFill="1" applyBorder="1" applyAlignment="1">
      <alignment/>
    </xf>
    <xf numFmtId="166" fontId="2" fillId="0" borderId="40" xfId="0" applyNumberFormat="1" applyFont="1" applyBorder="1" applyAlignment="1">
      <alignment/>
    </xf>
    <xf numFmtId="166" fontId="2" fillId="0" borderId="41" xfId="0" applyNumberFormat="1" applyFont="1" applyBorder="1" applyAlignment="1">
      <alignment/>
    </xf>
    <xf numFmtId="164" fontId="2" fillId="0" borderId="27" xfId="0" applyFont="1" applyFill="1" applyBorder="1" applyAlignment="1">
      <alignment/>
    </xf>
    <xf numFmtId="166" fontId="2" fillId="0" borderId="41" xfId="0" applyNumberFormat="1" applyFont="1" applyBorder="1" applyAlignment="1">
      <alignment horizontal="center"/>
    </xf>
    <xf numFmtId="164" fontId="2" fillId="0" borderId="4" xfId="0" applyFont="1" applyBorder="1" applyAlignment="1">
      <alignment/>
    </xf>
    <xf numFmtId="169" fontId="5" fillId="0" borderId="0" xfId="0" applyNumberFormat="1" applyFont="1" applyAlignment="1">
      <alignment/>
    </xf>
    <xf numFmtId="164" fontId="14" fillId="11" borderId="0" xfId="0" applyFont="1" applyFill="1" applyBorder="1" applyAlignment="1">
      <alignment horizontal="center"/>
    </xf>
    <xf numFmtId="164" fontId="15" fillId="11" borderId="0" xfId="0" applyFont="1" applyFill="1" applyBorder="1" applyAlignment="1">
      <alignment/>
    </xf>
    <xf numFmtId="164" fontId="16" fillId="11" borderId="0" xfId="0" applyFont="1" applyFill="1" applyBorder="1" applyAlignment="1">
      <alignment/>
    </xf>
    <xf numFmtId="164" fontId="0" fillId="11" borderId="0" xfId="0" applyFill="1" applyBorder="1" applyAlignment="1">
      <alignment/>
    </xf>
    <xf numFmtId="164" fontId="0" fillId="11" borderId="0" xfId="0" applyFill="1" applyAlignment="1">
      <alignment/>
    </xf>
    <xf numFmtId="164" fontId="17" fillId="11" borderId="0" xfId="0" applyFont="1" applyFill="1" applyBorder="1" applyAlignment="1">
      <alignment/>
    </xf>
    <xf numFmtId="164" fontId="18" fillId="12" borderId="0" xfId="0" applyFont="1" applyFill="1" applyAlignment="1">
      <alignment/>
    </xf>
    <xf numFmtId="164" fontId="0" fillId="12" borderId="0" xfId="0" applyFill="1" applyAlignment="1">
      <alignment/>
    </xf>
    <xf numFmtId="164" fontId="14" fillId="0" borderId="0" xfId="0" applyFont="1" applyAlignment="1">
      <alignment/>
    </xf>
    <xf numFmtId="164" fontId="24" fillId="0" borderId="0" xfId="0" applyFont="1" applyAlignment="1">
      <alignment/>
    </xf>
    <xf numFmtId="164" fontId="14" fillId="0" borderId="23" xfId="0" applyFont="1" applyBorder="1" applyAlignment="1">
      <alignment horizontal="center" vertical="center"/>
    </xf>
    <xf numFmtId="164" fontId="14" fillId="0" borderId="23" xfId="0" applyFont="1" applyBorder="1" applyAlignment="1">
      <alignment horizontal="center" vertical="center" wrapText="1"/>
    </xf>
    <xf numFmtId="164" fontId="0" fillId="0" borderId="1" xfId="0" applyBorder="1" applyAlignment="1">
      <alignment/>
    </xf>
    <xf numFmtId="170" fontId="14" fillId="0" borderId="1" xfId="0" applyNumberFormat="1" applyFont="1" applyBorder="1" applyAlignment="1">
      <alignment horizontal="center" vertical="center"/>
    </xf>
    <xf numFmtId="164" fontId="0" fillId="0" borderId="1" xfId="0" applyFont="1" applyBorder="1" applyAlignment="1">
      <alignment horizontal="center"/>
    </xf>
    <xf numFmtId="170" fontId="14" fillId="0" borderId="27" xfId="0" applyNumberFormat="1" applyFont="1" applyBorder="1" applyAlignment="1">
      <alignment horizontal="center" vertical="center"/>
    </xf>
    <xf numFmtId="164" fontId="0" fillId="0" borderId="27" xfId="0" applyFont="1" applyBorder="1" applyAlignment="1">
      <alignment horizontal="center"/>
    </xf>
    <xf numFmtId="164" fontId="0" fillId="0" borderId="0" xfId="0" applyFill="1" applyAlignment="1">
      <alignment/>
    </xf>
    <xf numFmtId="165" fontId="0" fillId="0" borderId="0" xfId="0" applyNumberFormat="1" applyFill="1" applyAlignment="1">
      <alignment/>
    </xf>
    <xf numFmtId="164" fontId="2" fillId="0" borderId="0" xfId="0" applyFont="1" applyAlignment="1">
      <alignment horizontal="center"/>
    </xf>
    <xf numFmtId="164" fontId="3" fillId="0" borderId="4" xfId="0" applyFont="1" applyBorder="1" applyAlignment="1">
      <alignment/>
    </xf>
    <xf numFmtId="164" fontId="3" fillId="2" borderId="42" xfId="0" applyFont="1" applyFill="1" applyBorder="1" applyAlignment="1">
      <alignment/>
    </xf>
    <xf numFmtId="164" fontId="3" fillId="2" borderId="43" xfId="0" applyFont="1" applyFill="1" applyBorder="1" applyAlignment="1">
      <alignment/>
    </xf>
    <xf numFmtId="164" fontId="3" fillId="2" borderId="39" xfId="0" applyFont="1" applyFill="1" applyBorder="1" applyAlignment="1">
      <alignment/>
    </xf>
    <xf numFmtId="164" fontId="3" fillId="2" borderId="0" xfId="0" applyFont="1" applyFill="1" applyBorder="1" applyAlignment="1">
      <alignment/>
    </xf>
    <xf numFmtId="164" fontId="2" fillId="0" borderId="4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3" fillId="0" borderId="0" xfId="0" applyFont="1" applyBorder="1" applyAlignment="1">
      <alignment/>
    </xf>
    <xf numFmtId="164" fontId="2" fillId="0" borderId="23" xfId="0" applyFont="1" applyBorder="1" applyAlignment="1">
      <alignment horizontal="center"/>
    </xf>
    <xf numFmtId="164" fontId="41" fillId="0" borderId="23" xfId="0" applyFont="1" applyBorder="1" applyAlignment="1">
      <alignment horizontal="center" vertical="center"/>
    </xf>
    <xf numFmtId="171" fontId="2" fillId="0" borderId="23" xfId="19" applyNumberFormat="1" applyFont="1" applyFill="1" applyBorder="1" applyAlignment="1" applyProtection="1">
      <alignment horizontal="center" vertical="center"/>
      <protection/>
    </xf>
    <xf numFmtId="164" fontId="8" fillId="0" borderId="1" xfId="0" applyFont="1" applyBorder="1" applyAlignment="1">
      <alignment/>
    </xf>
    <xf numFmtId="164" fontId="41" fillId="0" borderId="1" xfId="0" applyFont="1" applyBorder="1" applyAlignment="1">
      <alignment horizontal="center" vertical="center"/>
    </xf>
    <xf numFmtId="171" fontId="2" fillId="0" borderId="1" xfId="19" applyNumberFormat="1" applyFont="1" applyFill="1" applyBorder="1" applyAlignment="1" applyProtection="1">
      <alignment horizontal="center" vertical="center"/>
      <protection/>
    </xf>
    <xf numFmtId="173" fontId="2" fillId="0" borderId="1" xfId="0" applyNumberFormat="1" applyFont="1" applyBorder="1" applyAlignment="1">
      <alignment horizontal="center" vertical="center"/>
    </xf>
    <xf numFmtId="164" fontId="8" fillId="0" borderId="1" xfId="0" applyFont="1" applyBorder="1" applyAlignment="1">
      <alignment wrapText="1"/>
    </xf>
    <xf numFmtId="172" fontId="2" fillId="0" borderId="1" xfId="19" applyFont="1" applyFill="1" applyBorder="1" applyAlignment="1" applyProtection="1">
      <alignment horizontal="center" vertical="center"/>
      <protection/>
    </xf>
    <xf numFmtId="164" fontId="35" fillId="0" borderId="1" xfId="0" applyFont="1" applyBorder="1" applyAlignment="1">
      <alignment horizontal="center" vertical="center"/>
    </xf>
    <xf numFmtId="164" fontId="2" fillId="0" borderId="1" xfId="0" applyFont="1" applyFill="1" applyBorder="1" applyAlignment="1">
      <alignment horizontal="center"/>
    </xf>
    <xf numFmtId="167" fontId="2" fillId="0" borderId="1" xfId="0" applyNumberFormat="1" applyFont="1" applyBorder="1" applyAlignment="1">
      <alignment horizontal="center" vertical="center"/>
    </xf>
    <xf numFmtId="164" fontId="2" fillId="0" borderId="27" xfId="0" applyFont="1" applyFill="1" applyBorder="1" applyAlignment="1">
      <alignment horizontal="center"/>
    </xf>
    <xf numFmtId="164" fontId="2" fillId="0" borderId="27" xfId="0" applyFont="1" applyBorder="1" applyAlignment="1">
      <alignment/>
    </xf>
    <xf numFmtId="164" fontId="41" fillId="0" borderId="27" xfId="0" applyFont="1" applyBorder="1" applyAlignment="1">
      <alignment horizontal="center" vertical="center"/>
    </xf>
    <xf numFmtId="172" fontId="2" fillId="0" borderId="27" xfId="19" applyFont="1" applyFill="1" applyBorder="1" applyAlignment="1" applyProtection="1">
      <alignment horizontal="center" vertical="center"/>
      <protection/>
    </xf>
    <xf numFmtId="164" fontId="41" fillId="0" borderId="0" xfId="0" applyFont="1" applyAlignment="1">
      <alignment horizontal="center" vertical="center"/>
    </xf>
    <xf numFmtId="164" fontId="2" fillId="0" borderId="0" xfId="0" applyFont="1" applyAlignment="1">
      <alignment horizontal="center" vertical="center"/>
    </xf>
    <xf numFmtId="164" fontId="3" fillId="0" borderId="20" xfId="0" applyFont="1" applyBorder="1" applyAlignment="1">
      <alignment horizontal="center"/>
    </xf>
    <xf numFmtId="164" fontId="3" fillId="0" borderId="17" xfId="0" applyFont="1" applyBorder="1" applyAlignment="1">
      <alignment/>
    </xf>
    <xf numFmtId="172" fontId="2" fillId="0" borderId="23" xfId="19" applyFont="1" applyFill="1" applyBorder="1" applyAlignment="1" applyProtection="1">
      <alignment horizontal="center" vertical="center"/>
      <protection/>
    </xf>
    <xf numFmtId="164" fontId="35" fillId="4" borderId="1" xfId="0" applyFont="1" applyFill="1" applyBorder="1" applyAlignment="1">
      <alignment horizontal="center" vertical="center"/>
    </xf>
    <xf numFmtId="164" fontId="2" fillId="0" borderId="1" xfId="0" applyFont="1" applyBorder="1" applyAlignment="1">
      <alignment vertical="center"/>
    </xf>
    <xf numFmtId="167" fontId="2" fillId="0" borderId="27" xfId="0" applyNumberFormat="1" applyFont="1" applyBorder="1" applyAlignment="1">
      <alignment horizontal="center" vertical="center"/>
    </xf>
    <xf numFmtId="164" fontId="2" fillId="0" borderId="23" xfId="0" applyFont="1" applyBorder="1" applyAlignment="1">
      <alignment vertical="center"/>
    </xf>
    <xf numFmtId="173" fontId="2" fillId="0" borderId="23" xfId="0" applyNumberFormat="1" applyFont="1" applyBorder="1" applyAlignment="1">
      <alignment horizontal="center" vertical="center"/>
    </xf>
    <xf numFmtId="164" fontId="2" fillId="0" borderId="27" xfId="0" applyFont="1" applyBorder="1" applyAlignment="1">
      <alignment vertical="center"/>
    </xf>
    <xf numFmtId="169" fontId="2" fillId="0" borderId="23" xfId="0" applyNumberFormat="1" applyFont="1" applyBorder="1" applyAlignment="1">
      <alignment horizontal="center" vertical="center"/>
    </xf>
    <xf numFmtId="169" fontId="2" fillId="0" borderId="1" xfId="0" applyNumberFormat="1" applyFont="1" applyBorder="1" applyAlignment="1">
      <alignment horizontal="center" vertical="center"/>
    </xf>
    <xf numFmtId="164" fontId="2" fillId="0" borderId="1" xfId="0" applyFont="1" applyBorder="1" applyAlignment="1">
      <alignment wrapText="1"/>
    </xf>
    <xf numFmtId="164" fontId="2" fillId="0" borderId="27" xfId="0" applyFont="1" applyBorder="1" applyAlignment="1">
      <alignment wrapText="1" shrinkToFi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2D050"/>
      <rgbColor rgb="00800080"/>
      <rgbColor rgb="00008080"/>
      <rgbColor rgb="00C0C0C0"/>
      <rgbColor rgb="00808080"/>
      <rgbColor rgb="00C9B5E8"/>
      <rgbColor rgb="00993366"/>
      <rgbColor rgb="00F0EAF9"/>
      <rgbColor rgb="00DBEEF4"/>
      <rgbColor rgb="00660066"/>
      <rgbColor rgb="00FF8080"/>
      <rgbColor rgb="000066CC"/>
      <rgbColor rgb="00CCC1DA"/>
      <rgbColor rgb="00000080"/>
      <rgbColor rgb="00FF00FF"/>
      <rgbColor rgb="00F6F67A"/>
      <rgbColor rgb="0000FFFF"/>
      <rgbColor rgb="00800080"/>
      <rgbColor rgb="00800000"/>
      <rgbColor rgb="00008080"/>
      <rgbColor rgb="000000FF"/>
      <rgbColor rgb="00D9D9D9"/>
      <rgbColor rgb="00E6E0EC"/>
      <rgbColor rgb="00D7E4BD"/>
      <rgbColor rgb="00FFFF99"/>
      <rgbColor rgb="0099CCFF"/>
      <rgbColor rgb="00E6B9B8"/>
      <rgbColor rgb="00CC99FF"/>
      <rgbColor rgb="00FFCC99"/>
      <rgbColor rgb="004F81BD"/>
      <rgbColor rgb="0033CCCC"/>
      <rgbColor rgb="0099CC00"/>
      <rgbColor rgb="00FAC090"/>
      <rgbColor rgb="00FF9900"/>
      <rgbColor rgb="00FCD5B5"/>
      <rgbColor rgb="00666699"/>
      <rgbColor rgb="0093CDDD"/>
      <rgbColor rgb="00003366"/>
      <rgbColor rgb="00339966"/>
      <rgbColor rgb="00003300"/>
      <rgbColor rgb="00333300"/>
      <rgbColor rgb="00993300"/>
      <rgbColor rgb="00C0504D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Número de Conexiones AP</a:t>
            </a:r>
          </a:p>
        </c:rich>
      </c:tx>
      <c:layout>
        <c:manualLayout>
          <c:xMode val="factor"/>
          <c:yMode val="factor"/>
          <c:x val="-0.09625"/>
          <c:y val="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25"/>
          <c:y val="0.13025"/>
          <c:w val="0.67825"/>
          <c:h val="0.83125"/>
        </c:manualLayout>
      </c:layout>
      <c:lineChart>
        <c:grouping val="standard"/>
        <c:varyColors val="0"/>
        <c:ser>
          <c:idx val="0"/>
          <c:order val="0"/>
          <c:tx>
            <c:strRef>
              <c:f>'Resumen Anual '!$B$14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'Resumen Anual '!$C$4:$N$4</c:f>
              <c:strCache/>
            </c:strRef>
          </c:cat>
          <c:val>
            <c:numRef>
              <c:f>'Resumen Anual '!$C$14:$N$14</c:f>
              <c:numCache/>
            </c:numRef>
          </c:val>
          <c:smooth val="0"/>
        </c:ser>
        <c:ser>
          <c:idx val="1"/>
          <c:order val="1"/>
          <c:tx>
            <c:strRef>
              <c:f>'Resumen Anual '!$B$10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'Resumen Anual '!$C$4:$N$4</c:f>
              <c:strCache/>
            </c:strRef>
          </c:cat>
          <c:val>
            <c:numRef>
              <c:f>'Resumen Anual '!$C$10:$N$10</c:f>
              <c:numCache/>
            </c:numRef>
          </c:val>
          <c:smooth val="0"/>
        </c:ser>
        <c:marker val="1"/>
        <c:axId val="42694781"/>
        <c:axId val="48708710"/>
      </c:lineChart>
      <c:catAx>
        <c:axId val="42694781"/>
        <c:scaling>
          <c:orientation val="minMax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8708710"/>
        <c:crossesAt val="0"/>
        <c:auto val="1"/>
        <c:lblOffset val="100"/>
        <c:noMultiLvlLbl val="0"/>
      </c:catAx>
      <c:valAx>
        <c:axId val="487087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Viviendas y Conexiones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2694781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6915"/>
          <c:y val="0.15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Cobertura  Micromedición</a:t>
            </a:r>
          </a:p>
        </c:rich>
      </c:tx>
      <c:layout>
        <c:manualLayout>
          <c:xMode val="factor"/>
          <c:yMode val="factor"/>
          <c:x val="-0.0545"/>
          <c:y val="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5"/>
          <c:y val="0.13025"/>
          <c:w val="0.69225"/>
          <c:h val="0.781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Indicadores!$E$3:$K$3</c:f>
              <c:numCache/>
            </c:numRef>
          </c:cat>
          <c:val>
            <c:numRef>
              <c:f>Indicadores!$E$16:$K$16</c:f>
              <c:numCache/>
            </c:numRef>
          </c:val>
          <c:smooth val="0"/>
        </c:ser>
        <c:marker val="1"/>
        <c:axId val="38618343"/>
        <c:axId val="12020768"/>
      </c:lineChart>
      <c:catAx>
        <c:axId val="38618343"/>
        <c:scaling>
          <c:orientation val="minMax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2020768"/>
        <c:crossesAt val="0"/>
        <c:auto val="1"/>
        <c:lblOffset val="100"/>
        <c:noMultiLvlLbl val="0"/>
      </c:catAx>
      <c:valAx>
        <c:axId val="12020768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Cobertura de Micromedición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%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8618343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7495"/>
          <c:y val="0.28975"/>
        </c:manualLayout>
      </c:layout>
      <c:overlay val="0"/>
      <c:spPr>
        <a:solidFill>
          <a:srgbClr val="FFFF00"/>
        </a:solidFill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Ingreso por M3 Producido</a:t>
            </a:r>
          </a:p>
        </c:rich>
      </c:tx>
      <c:layout>
        <c:manualLayout>
          <c:xMode val="factor"/>
          <c:yMode val="factor"/>
          <c:x val="-0.064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05"/>
          <c:y val="0.133"/>
          <c:w val="0.66025"/>
          <c:h val="0.764"/>
        </c:manualLayout>
      </c:layout>
      <c:lineChart>
        <c:grouping val="standard"/>
        <c:varyColors val="0"/>
        <c:ser>
          <c:idx val="0"/>
          <c:order val="0"/>
          <c:tx>
            <c:strRef>
              <c:f>'Resumen Anual '!$Q$92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'Resumen Anual '!$R$90:$X$90</c:f>
              <c:numCache/>
            </c:numRef>
          </c:cat>
          <c:val>
            <c:numRef>
              <c:f>'Resumen Anual '!$R$92:$X$92</c:f>
              <c:numCache/>
            </c:numRef>
          </c:val>
          <c:smooth val="0"/>
        </c:ser>
        <c:marker val="1"/>
        <c:axId val="41078049"/>
        <c:axId val="34158122"/>
      </c:lineChart>
      <c:catAx>
        <c:axId val="41078049"/>
        <c:scaling>
          <c:orientation val="minMax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4158122"/>
        <c:crossesAt val="0"/>
        <c:auto val="1"/>
        <c:lblOffset val="100"/>
        <c:noMultiLvlLbl val="0"/>
      </c:catAx>
      <c:valAx>
        <c:axId val="341581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Ingreso por M3 producido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1078049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76375"/>
          <c:y val="0.3515"/>
        </c:manualLayout>
      </c:layout>
      <c:overlay val="0"/>
      <c:spPr>
        <a:gradFill rotWithShape="1">
          <a:gsLst>
            <a:gs pos="0">
              <a:srgbClr val="F0EAF9"/>
            </a:gs>
            <a:gs pos="100000">
              <a:srgbClr val="C9B5E8"/>
            </a:gs>
          </a:gsLst>
          <a:lin ang="5400000" scaled="1"/>
        </a:gradFill>
        <a:ln w="3175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Relación Ingreso / Costo</a:t>
            </a:r>
          </a:p>
        </c:rich>
      </c:tx>
      <c:layout>
        <c:manualLayout>
          <c:xMode val="factor"/>
          <c:yMode val="factor"/>
          <c:x val="-0.08025"/>
          <c:y val="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25"/>
          <c:y val="0.13025"/>
          <c:w val="0.669"/>
          <c:h val="0.77675"/>
        </c:manualLayout>
      </c:layout>
      <c:lineChart>
        <c:grouping val="standard"/>
        <c:varyColors val="0"/>
        <c:ser>
          <c:idx val="0"/>
          <c:order val="0"/>
          <c:tx>
            <c:strRef>
              <c:f>'Resumen Anual '!$Q$91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'Resumen Anual '!$R$90:$X$90</c:f>
              <c:numCache/>
            </c:numRef>
          </c:cat>
          <c:val>
            <c:numRef>
              <c:f>'Resumen Anual '!$R$91:$X$91</c:f>
              <c:numCache/>
            </c:numRef>
          </c:val>
          <c:smooth val="0"/>
        </c:ser>
        <c:marker val="1"/>
        <c:axId val="38987643"/>
        <c:axId val="15344468"/>
      </c:lineChart>
      <c:catAx>
        <c:axId val="38987643"/>
        <c:scaling>
          <c:orientation val="minMax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5344468"/>
        <c:crossesAt val="0"/>
        <c:auto val="1"/>
        <c:lblOffset val="100"/>
        <c:noMultiLvlLbl val="0"/>
      </c:catAx>
      <c:valAx>
        <c:axId val="153444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Relación Ingreso Costo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8987643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7745"/>
          <c:y val="0.1975"/>
        </c:manualLayout>
      </c:layout>
      <c:overlay val="0"/>
      <c:spPr>
        <a:gradFill rotWithShape="1">
          <a:gsLst>
            <a:gs pos="0">
              <a:srgbClr val="F0EAF9"/>
            </a:gs>
            <a:gs pos="100000">
              <a:srgbClr val="C9B5E8"/>
            </a:gs>
          </a:gsLst>
          <a:lin ang="5400000" scaled="1"/>
        </a:gradFill>
        <a:ln w="3175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Continuidad</a:t>
            </a:r>
          </a:p>
        </c:rich>
      </c:tx>
      <c:layout>
        <c:manualLayout>
          <c:xMode val="factor"/>
          <c:yMode val="factor"/>
          <c:x val="-0.1067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25"/>
          <c:y val="0.13075"/>
          <c:w val="0.65775"/>
          <c:h val="0.77125"/>
        </c:manualLayout>
      </c:layout>
      <c:lineChart>
        <c:grouping val="standard"/>
        <c:varyColors val="0"/>
        <c:ser>
          <c:idx val="0"/>
          <c:order val="0"/>
          <c:tx>
            <c:strRef>
              <c:f>Indicadores!$C$12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Indicadores!$E$3:$K$3</c:f>
              <c:numCache/>
            </c:numRef>
          </c:cat>
          <c:val>
            <c:numRef>
              <c:f>Indicadores!$E$12:$K$12</c:f>
              <c:numCache/>
            </c:numRef>
          </c:val>
          <c:smooth val="0"/>
        </c:ser>
        <c:marker val="1"/>
        <c:axId val="3882485"/>
        <c:axId val="34942366"/>
      </c:lineChart>
      <c:catAx>
        <c:axId val="3882485"/>
        <c:scaling>
          <c:orientation val="minMax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4942366"/>
        <c:crossesAt val="0"/>
        <c:auto val="1"/>
        <c:lblOffset val="100"/>
        <c:noMultiLvlLbl val="0"/>
      </c:catAx>
      <c:valAx>
        <c:axId val="349423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Continuidad (Horas al Día)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882485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75825"/>
          <c:y val="0.2425"/>
        </c:manualLayout>
      </c:layout>
      <c:overlay val="0"/>
      <c:spPr>
        <a:gradFill rotWithShape="1">
          <a:gsLst>
            <a:gs pos="0">
              <a:srgbClr val="F0EAF9"/>
            </a:gs>
            <a:gs pos="100000">
              <a:srgbClr val="C9B5E8"/>
            </a:gs>
          </a:gsLst>
          <a:lin ang="5400000" scaled="1"/>
        </a:gradFill>
        <a:ln w="3175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Atención de Reclamos por Facturación</a:t>
            </a:r>
          </a:p>
        </c:rich>
      </c:tx>
      <c:layout>
        <c:manualLayout>
          <c:xMode val="factor"/>
          <c:yMode val="factor"/>
          <c:x val="0.021"/>
          <c:y val="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5"/>
          <c:y val="0.13025"/>
          <c:w val="0.6715"/>
          <c:h val="0.771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Indicadores!$E$3:$K$3</c:f>
              <c:numCache/>
            </c:numRef>
          </c:cat>
          <c:val>
            <c:numRef>
              <c:f>Indicadores!$E$45:$K$45</c:f>
              <c:numCache/>
            </c:numRef>
          </c:val>
          <c:smooth val="0"/>
        </c:ser>
        <c:marker val="1"/>
        <c:axId val="46045839"/>
        <c:axId val="11759368"/>
      </c:lineChart>
      <c:catAx>
        <c:axId val="46045839"/>
        <c:scaling>
          <c:orientation val="minMax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1759368"/>
        <c:crossesAt val="0"/>
        <c:auto val="1"/>
        <c:lblOffset val="100"/>
        <c:noMultiLvlLbl val="0"/>
      </c:catAx>
      <c:valAx>
        <c:axId val="117593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Porciento de Atención de Reclamos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%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6045839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7625"/>
          <c:y val="0.24575"/>
        </c:manualLayout>
      </c:layout>
      <c:overlay val="0"/>
      <c:spPr>
        <a:gradFill rotWithShape="1">
          <a:gsLst>
            <a:gs pos="0">
              <a:srgbClr val="F0EAF9"/>
            </a:gs>
            <a:gs pos="100000">
              <a:srgbClr val="C9B5E8"/>
            </a:gs>
          </a:gsLst>
          <a:lin ang="5400000" scaled="1"/>
        </a:gradFill>
        <a:ln w="3175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Atención de Reclamos por Servicio</a:t>
            </a:r>
          </a:p>
        </c:rich>
      </c:tx>
      <c:layout>
        <c:manualLayout>
          <c:xMode val="factor"/>
          <c:yMode val="factor"/>
          <c:x val="-0.0055"/>
          <c:y val="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5"/>
          <c:y val="0.13025"/>
          <c:w val="0.69225"/>
          <c:h val="0.771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Indicadores!$E$3:$K$3</c:f>
              <c:numCache/>
            </c:numRef>
          </c:cat>
          <c:val>
            <c:numRef>
              <c:f>Indicadores!$E$46:$K$46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Indicadores!$E$3:$K$3</c:f>
              <c:numCache/>
            </c:numRef>
          </c:cat>
          <c:val>
            <c:numRef>
              <c:f>Indicadores!$E$47:$K$47</c:f>
              <c:numCache/>
            </c:numRef>
          </c:val>
          <c:smooth val="0"/>
        </c:ser>
        <c:marker val="1"/>
        <c:axId val="38725449"/>
        <c:axId val="12984722"/>
      </c:lineChart>
      <c:catAx>
        <c:axId val="38725449"/>
        <c:scaling>
          <c:orientation val="minMax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2984722"/>
        <c:crossesAt val="0"/>
        <c:auto val="1"/>
        <c:lblOffset val="100"/>
        <c:noMultiLvlLbl val="0"/>
      </c:catAx>
      <c:valAx>
        <c:axId val="129847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Porciento de Atención de Reclamos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%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8725449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7685"/>
          <c:y val="0.28925"/>
        </c:manualLayout>
      </c:layout>
      <c:overlay val="0"/>
      <c:spPr>
        <a:gradFill rotWithShape="1">
          <a:gsLst>
            <a:gs pos="0">
              <a:srgbClr val="F0EAF9"/>
            </a:gs>
            <a:gs pos="100000">
              <a:srgbClr val="C9B5E8"/>
            </a:gs>
          </a:gsLst>
          <a:lin ang="5400000" scaled="1"/>
        </a:gradFill>
        <a:ln w="3175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Cobertura Micromedición</a:t>
            </a:r>
          </a:p>
        </c:rich>
      </c:tx>
      <c:layout>
        <c:manualLayout>
          <c:xMode val="factor"/>
          <c:yMode val="factor"/>
          <c:x val="-0.09975"/>
          <c:y val="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5"/>
          <c:y val="0.13025"/>
          <c:w val="0.67775"/>
          <c:h val="0.83125"/>
        </c:manualLayout>
      </c:layout>
      <c:lineChart>
        <c:grouping val="standard"/>
        <c:varyColors val="0"/>
        <c:ser>
          <c:idx val="0"/>
          <c:order val="0"/>
          <c:tx>
            <c:strRef>
              <c:f>'Resumen Anual '!$B$14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'Resumen Anual '!$C$4:$N$4</c:f>
              <c:strCache/>
            </c:strRef>
          </c:cat>
          <c:val>
            <c:numRef>
              <c:f>'Resumen Anual '!$C$14:$N$14</c:f>
              <c:numCache/>
            </c:numRef>
          </c:val>
          <c:smooth val="0"/>
        </c:ser>
        <c:ser>
          <c:idx val="1"/>
          <c:order val="1"/>
          <c:tx>
            <c:strRef>
              <c:f>'Resumen Anual '!$B$19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'Resumen Anual '!$C$4:$N$4</c:f>
              <c:strCache/>
            </c:strRef>
          </c:cat>
          <c:val>
            <c:numRef>
              <c:f>'Resumen Anual '!$C$19:$N$19</c:f>
              <c:numCache/>
            </c:numRef>
          </c:val>
          <c:smooth val="0"/>
        </c:ser>
        <c:marker val="1"/>
        <c:axId val="35725207"/>
        <c:axId val="53091408"/>
      </c:lineChart>
      <c:catAx>
        <c:axId val="35725207"/>
        <c:scaling>
          <c:orientation val="minMax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3091408"/>
        <c:crossesAt val="0"/>
        <c:auto val="1"/>
        <c:lblOffset val="100"/>
        <c:noMultiLvlLbl val="0"/>
      </c:catAx>
      <c:valAx>
        <c:axId val="530914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Conexiones y Micromedidores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5725207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714"/>
          <c:y val="0.45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Número de Conexiones AP</a:t>
            </a:r>
          </a:p>
        </c:rich>
      </c:tx>
      <c:layout>
        <c:manualLayout>
          <c:xMode val="factor"/>
          <c:yMode val="factor"/>
          <c:x val="-0.04"/>
          <c:y val="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75"/>
          <c:y val="0.13075"/>
          <c:w val="0.73275"/>
          <c:h val="0.834"/>
        </c:manualLayout>
      </c:layout>
      <c:areaChart>
        <c:grouping val="standard"/>
        <c:varyColors val="0"/>
        <c:ser>
          <c:idx val="0"/>
          <c:order val="0"/>
          <c:tx>
            <c:strRef>
              <c:f>'Resumen Anual '!$B$10</c:f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'Resumen Anual '!$C$4:$N$4</c:f>
              <c:strCache/>
            </c:strRef>
          </c:cat>
          <c:val>
            <c:numRef>
              <c:f>'Resumen Anual '!$C$10:$N$10</c:f>
              <c:numCache/>
            </c:numRef>
          </c:val>
        </c:ser>
        <c:ser>
          <c:idx val="1"/>
          <c:order val="1"/>
          <c:tx>
            <c:strRef>
              <c:f>'Resumen Anual '!$B$14</c:f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'Resumen Anual '!$C$4:$N$4</c:f>
              <c:strCache/>
            </c:strRef>
          </c:cat>
          <c:val>
            <c:numRef>
              <c:f>'Resumen Anual '!$C$14:$N$14</c:f>
              <c:numCache/>
            </c:numRef>
          </c:val>
        </c:ser>
        <c:axId val="8060625"/>
        <c:axId val="5436762"/>
      </c:areaChart>
      <c:catAx>
        <c:axId val="8060625"/>
        <c:scaling>
          <c:orientation val="minMax"/>
        </c:scaling>
        <c:axPos val="b"/>
        <c:minorGridlines>
          <c:spPr>
            <a:ln w="3175">
              <a:solidFill>
                <a:srgbClr val="993366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436762"/>
        <c:crossesAt val="0"/>
        <c:auto val="1"/>
        <c:lblOffset val="100"/>
        <c:noMultiLvlLbl val="0"/>
      </c:catAx>
      <c:valAx>
        <c:axId val="543676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993366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8060625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67175"/>
          <c:y val="0.28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Funcionalidad de Micromedición</a:t>
            </a:r>
          </a:p>
        </c:rich>
      </c:tx>
      <c:layout>
        <c:manualLayout>
          <c:xMode val="factor"/>
          <c:yMode val="factor"/>
          <c:x val="0.02425"/>
          <c:y val="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75"/>
          <c:y val="0.132"/>
          <c:w val="0.678"/>
          <c:h val="0.82975"/>
        </c:manualLayout>
      </c:layout>
      <c:lineChart>
        <c:grouping val="standard"/>
        <c:varyColors val="0"/>
        <c:ser>
          <c:idx val="0"/>
          <c:order val="0"/>
          <c:tx>
            <c:strRef>
              <c:f>'Resumen Anual '!$B$19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'Resumen Anual '!$C$4:$N$4</c:f>
              <c:strCache/>
            </c:strRef>
          </c:cat>
          <c:val>
            <c:numRef>
              <c:f>'Resumen Anual '!$C$19:$N$19</c:f>
              <c:numCache/>
            </c:numRef>
          </c:val>
          <c:smooth val="0"/>
        </c:ser>
        <c:ser>
          <c:idx val="1"/>
          <c:order val="1"/>
          <c:tx>
            <c:strRef>
              <c:f>'Resumen Anual '!$B$20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'Resumen Anual '!$C$4:$N$4</c:f>
              <c:strCache/>
            </c:strRef>
          </c:cat>
          <c:val>
            <c:numRef>
              <c:f>'Resumen Anual '!$C$20:$N$20</c:f>
              <c:numCache/>
            </c:numRef>
          </c:val>
          <c:smooth val="0"/>
        </c:ser>
        <c:marker val="1"/>
        <c:axId val="48930859"/>
        <c:axId val="37724548"/>
      </c:lineChart>
      <c:catAx>
        <c:axId val="48930859"/>
        <c:scaling>
          <c:orientation val="minMax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7724548"/>
        <c:crossesAt val="0"/>
        <c:auto val="1"/>
        <c:lblOffset val="100"/>
        <c:noMultiLvlLbl val="0"/>
      </c:catAx>
      <c:valAx>
        <c:axId val="377245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Micromedidores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8930859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66575"/>
          <c:y val="0.20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Producción y Distribución</a:t>
            </a:r>
          </a:p>
        </c:rich>
      </c:tx>
      <c:layout>
        <c:manualLayout>
          <c:xMode val="factor"/>
          <c:yMode val="factor"/>
          <c:x val="-0.10275"/>
          <c:y val="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25"/>
          <c:y val="0.13025"/>
          <c:w val="0.69875"/>
          <c:h val="0.83125"/>
        </c:manualLayout>
      </c:layout>
      <c:lineChart>
        <c:grouping val="standard"/>
        <c:varyColors val="0"/>
        <c:ser>
          <c:idx val="0"/>
          <c:order val="0"/>
          <c:tx>
            <c:strRef>
              <c:f>'Resumen Anual '!$B$22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'Resumen Anual '!$C$4:$N$4</c:f>
              <c:strCache/>
            </c:strRef>
          </c:cat>
          <c:val>
            <c:numRef>
              <c:f>'Resumen Anual '!$C$22:$N$22</c:f>
              <c:numCache/>
            </c:numRef>
          </c:val>
          <c:smooth val="0"/>
        </c:ser>
        <c:ser>
          <c:idx val="1"/>
          <c:order val="1"/>
          <c:tx>
            <c:strRef>
              <c:f>'Resumen Anual '!$B$25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'Resumen Anual '!$C$4:$N$4</c:f>
              <c:strCache/>
            </c:strRef>
          </c:cat>
          <c:val>
            <c:numRef>
              <c:f>'Resumen Anual '!$C$25:$N$25</c:f>
              <c:numCache/>
            </c:numRef>
          </c:val>
          <c:smooth val="0"/>
        </c:ser>
        <c:marker val="1"/>
        <c:axId val="3976613"/>
        <c:axId val="35789518"/>
      </c:lineChart>
      <c:catAx>
        <c:axId val="3976613"/>
        <c:scaling>
          <c:orientation val="minMax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5789518"/>
        <c:crossesAt val="0"/>
        <c:auto val="1"/>
        <c:lblOffset val="100"/>
        <c:noMultiLvlLbl val="0"/>
      </c:catAx>
      <c:valAx>
        <c:axId val="357895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M3 Mensuales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976613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731"/>
          <c:y val="0.15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Origen de la Producción </a:t>
            </a:r>
          </a:p>
        </c:rich>
      </c:tx>
      <c:layout>
        <c:manualLayout>
          <c:xMode val="factor"/>
          <c:yMode val="factor"/>
          <c:x val="-0.109"/>
          <c:y val="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1305"/>
          <c:w val="0.698"/>
          <c:h val="0.84275"/>
        </c:manualLayout>
      </c:layout>
      <c:areaChart>
        <c:grouping val="percentStacked"/>
        <c:varyColors val="0"/>
        <c:ser>
          <c:idx val="0"/>
          <c:order val="0"/>
          <c:tx>
            <c:strRef>
              <c:f>'Resumen Anual '!$B$23</c:f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'Resumen Anual '!$C$4:$N$4</c:f>
              <c:strCache/>
            </c:strRef>
          </c:cat>
          <c:val>
            <c:numRef>
              <c:f>'Resumen Anual '!$C$23:$N$23</c:f>
              <c:numCache/>
            </c:numRef>
          </c:val>
        </c:ser>
        <c:ser>
          <c:idx val="1"/>
          <c:order val="1"/>
          <c:tx>
            <c:strRef>
              <c:f>'Resumen Anual '!$B$24</c:f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'Resumen Anual '!$C$4:$N$4</c:f>
              <c:strCache/>
            </c:strRef>
          </c:cat>
          <c:val>
            <c:numRef>
              <c:f>'Resumen Anual '!$C$24:$N$24</c:f>
              <c:numCache/>
            </c:numRef>
          </c:val>
        </c:ser>
        <c:axId val="53670207"/>
        <c:axId val="13269816"/>
      </c:areaChart>
      <c:catAx>
        <c:axId val="53670207"/>
        <c:scaling>
          <c:orientation val="minMax"/>
        </c:scaling>
        <c:axPos val="b"/>
        <c:minorGridlines>
          <c:spPr>
            <a:ln w="3175">
              <a:solidFill>
                <a:srgbClr val="993366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3269816"/>
        <c:crossesAt val="0"/>
        <c:auto val="1"/>
        <c:lblOffset val="100"/>
        <c:noMultiLvlLbl val="0"/>
      </c:catAx>
      <c:valAx>
        <c:axId val="1326981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993366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3670207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7195"/>
          <c:y val="0.2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6935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Dotación!$B$3</c:f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separator>
</c:separator>
          </c:dLbls>
          <c:cat>
            <c:numRef>
              <c:f>Dotación!$A$4:$A$10</c:f>
              <c:numCache/>
            </c:numRef>
          </c:cat>
          <c:val>
            <c:numRef>
              <c:f>Dotación!$B$4:$B$10</c:f>
              <c:numCache/>
            </c:numRef>
          </c:val>
          <c:smooth val="0"/>
        </c:ser>
        <c:marker val="1"/>
        <c:axId val="52319481"/>
        <c:axId val="1113282"/>
      </c:lineChart>
      <c:catAx>
        <c:axId val="52319481"/>
        <c:scaling>
          <c:orientation val="minMax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50" b="1" i="0" u="none" baseline="0">
                <a:solidFill>
                  <a:srgbClr val="000000"/>
                </a:solidFill>
              </a:defRPr>
            </a:pPr>
          </a:p>
        </c:txPr>
        <c:crossAx val="1113282"/>
        <c:crossesAt val="0"/>
        <c:auto val="1"/>
        <c:lblOffset val="100"/>
        <c:noMultiLvlLbl val="0"/>
      </c:catAx>
      <c:valAx>
        <c:axId val="111328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1" u="none" baseline="0">
                <a:solidFill>
                  <a:srgbClr val="000000"/>
                </a:solidFill>
              </a:defRPr>
            </a:pPr>
          </a:p>
        </c:txPr>
        <c:crossAx val="52319481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798"/>
          <c:y val="0.46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Evolución de Usuarios</a:t>
            </a:r>
          </a:p>
        </c:rich>
      </c:tx>
      <c:layout>
        <c:manualLayout>
          <c:xMode val="factor"/>
          <c:yMode val="factor"/>
          <c:x val="-0.12225"/>
          <c:y val="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13025"/>
          <c:w val="0.68825"/>
          <c:h val="0.771"/>
        </c:manualLayout>
      </c:layout>
      <c:lineChart>
        <c:grouping val="standard"/>
        <c:varyColors val="0"/>
        <c:ser>
          <c:idx val="0"/>
          <c:order val="0"/>
          <c:tx>
            <c:strRef>
              <c:f>'Resumen Anual '!$Q$10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'Resumen Anual '!$R$3:$X$3</c:f>
              <c:numCache/>
            </c:numRef>
          </c:cat>
          <c:val>
            <c:numRef>
              <c:f>'Resumen Anual '!$R$10:$X$10</c:f>
              <c:numCache/>
            </c:numRef>
          </c:val>
          <c:smooth val="0"/>
        </c:ser>
        <c:ser>
          <c:idx val="1"/>
          <c:order val="1"/>
          <c:tx>
            <c:strRef>
              <c:f>'Resumen Anual '!$Q$14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'Resumen Anual '!$R$3:$X$3</c:f>
              <c:numCache/>
            </c:numRef>
          </c:cat>
          <c:val>
            <c:numRef>
              <c:f>'Resumen Anual '!$R$14:$X$14</c:f>
              <c:numCache/>
            </c:numRef>
          </c:val>
          <c:smooth val="0"/>
        </c:ser>
        <c:ser>
          <c:idx val="2"/>
          <c:order val="2"/>
          <c:tx>
            <c:strRef>
              <c:f>'Resumen Anual '!$Q$16</c:f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numRef>
              <c:f>'Resumen Anual '!$R$3:$X$3</c:f>
              <c:numCache/>
            </c:numRef>
          </c:cat>
          <c:val>
            <c:numRef>
              <c:f>'Resumen Anual '!$R$16:$X$16</c:f>
              <c:numCache/>
            </c:numRef>
          </c:val>
          <c:smooth val="0"/>
        </c:ser>
        <c:marker val="1"/>
        <c:axId val="10019539"/>
        <c:axId val="23066988"/>
      </c:lineChart>
      <c:catAx>
        <c:axId val="10019539"/>
        <c:scaling>
          <c:orientation val="minMax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3066988"/>
        <c:crossesAt val="0"/>
        <c:auto val="1"/>
        <c:lblOffset val="100"/>
        <c:noMultiLvlLbl val="0"/>
      </c:catAx>
      <c:valAx>
        <c:axId val="230669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Viviendas y Conexiones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0019539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68775"/>
          <c:y val="0.0795"/>
        </c:manualLayout>
      </c:layout>
      <c:overlay val="0"/>
      <c:spPr>
        <a:gradFill rotWithShape="1">
          <a:gsLst>
            <a:gs pos="0">
              <a:srgbClr val="F0EAF9"/>
            </a:gs>
            <a:gs pos="100000">
              <a:srgbClr val="C9B5E8"/>
            </a:gs>
          </a:gsLst>
          <a:lin ang="5400000" scaled="1"/>
        </a:gradFill>
        <a:ln w="3175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95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Evolución Ingresos y costos</a:t>
            </a:r>
          </a:p>
        </c:rich>
      </c:tx>
      <c:layout>
        <c:manualLayout>
          <c:xMode val="factor"/>
          <c:yMode val="factor"/>
          <c:x val="-0.139"/>
          <c:y val="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3325"/>
          <c:w val="0.72925"/>
          <c:h val="0.7635"/>
        </c:manualLayout>
      </c:layout>
      <c:lineChart>
        <c:grouping val="standard"/>
        <c:varyColors val="0"/>
        <c:ser>
          <c:idx val="0"/>
          <c:order val="0"/>
          <c:tx>
            <c:strRef>
              <c:f>'Resumen Anual '!$Q$70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'Resumen Anual '!$R$3:$X$3</c:f>
              <c:numCache/>
            </c:numRef>
          </c:cat>
          <c:val>
            <c:numRef>
              <c:f>'Resumen Anual '!$R$70:$X$70</c:f>
              <c:numCache/>
            </c:numRef>
          </c:val>
          <c:smooth val="0"/>
        </c:ser>
        <c:ser>
          <c:idx val="1"/>
          <c:order val="1"/>
          <c:tx>
            <c:strRef>
              <c:f>'Resumen Anual '!$Q$97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'Resumen Anual '!$R$3:$X$3</c:f>
              <c:numCache/>
            </c:numRef>
          </c:cat>
          <c:val>
            <c:numRef>
              <c:f>'Resumen Anual '!$R$97:$X$97</c:f>
              <c:numCache/>
            </c:numRef>
          </c:val>
          <c:smooth val="0"/>
        </c:ser>
        <c:marker val="1"/>
        <c:axId val="6276301"/>
        <c:axId val="56486710"/>
      </c:lineChart>
      <c:catAx>
        <c:axId val="6276301"/>
        <c:scaling>
          <c:orientation val="minMax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3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6486710"/>
        <c:crossesAt val="0"/>
        <c:auto val="1"/>
        <c:lblOffset val="100"/>
        <c:noMultiLvlLbl val="0"/>
      </c:catAx>
      <c:valAx>
        <c:axId val="564867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3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Lps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3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276301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7615"/>
          <c:y val="0.25875"/>
        </c:manualLayout>
      </c:layout>
      <c:overlay val="0"/>
      <c:spPr>
        <a:gradFill rotWithShape="1">
          <a:gsLst>
            <a:gs pos="0">
              <a:srgbClr val="F0EAF9"/>
            </a:gs>
            <a:gs pos="100000">
              <a:srgbClr val="C9B5E8"/>
            </a:gs>
          </a:gsLst>
          <a:lin ang="5400000" scaled="1"/>
        </a:gradFill>
        <a:ln w="3175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69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Relationship Id="rId6" Type="http://schemas.openxmlformats.org/officeDocument/2006/relationships/chart" Target="/xl/charts/chart13.xml" /><Relationship Id="rId7" Type="http://schemas.openxmlformats.org/officeDocument/2006/relationships/chart" Target="/xl/charts/chart14.xml" /><Relationship Id="rId8" Type="http://schemas.openxmlformats.org/officeDocument/2006/relationships/chart" Target="/xl/charts/chart1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4</xdr:row>
      <xdr:rowOff>38100</xdr:rowOff>
    </xdr:from>
    <xdr:to>
      <xdr:col>9</xdr:col>
      <xdr:colOff>466725</xdr:colOff>
      <xdr:row>23</xdr:row>
      <xdr:rowOff>123825</xdr:rowOff>
    </xdr:to>
    <xdr:graphicFrame>
      <xdr:nvGraphicFramePr>
        <xdr:cNvPr id="1" name="Chart 1"/>
        <xdr:cNvGraphicFramePr/>
      </xdr:nvGraphicFramePr>
      <xdr:xfrm>
        <a:off x="85725" y="600075"/>
        <a:ext cx="653415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9</xdr:col>
      <xdr:colOff>419100</xdr:colOff>
      <xdr:row>45</xdr:row>
      <xdr:rowOff>85725</xdr:rowOff>
    </xdr:to>
    <xdr:graphicFrame>
      <xdr:nvGraphicFramePr>
        <xdr:cNvPr id="2" name="Chart 2"/>
        <xdr:cNvGraphicFramePr/>
      </xdr:nvGraphicFramePr>
      <xdr:xfrm>
        <a:off x="57150" y="4724400"/>
        <a:ext cx="6515100" cy="3705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523875</xdr:colOff>
      <xdr:row>4</xdr:row>
      <xdr:rowOff>28575</xdr:rowOff>
    </xdr:from>
    <xdr:to>
      <xdr:col>15</xdr:col>
      <xdr:colOff>723900</xdr:colOff>
      <xdr:row>23</xdr:row>
      <xdr:rowOff>171450</xdr:rowOff>
    </xdr:to>
    <xdr:graphicFrame>
      <xdr:nvGraphicFramePr>
        <xdr:cNvPr id="3" name="Chart 3"/>
        <xdr:cNvGraphicFramePr/>
      </xdr:nvGraphicFramePr>
      <xdr:xfrm>
        <a:off x="6677025" y="590550"/>
        <a:ext cx="4772025" cy="3762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542925</xdr:colOff>
      <xdr:row>26</xdr:row>
      <xdr:rowOff>0</xdr:rowOff>
    </xdr:from>
    <xdr:to>
      <xdr:col>15</xdr:col>
      <xdr:colOff>485775</xdr:colOff>
      <xdr:row>45</xdr:row>
      <xdr:rowOff>85725</xdr:rowOff>
    </xdr:to>
    <xdr:graphicFrame>
      <xdr:nvGraphicFramePr>
        <xdr:cNvPr id="4" name="Chart 4"/>
        <xdr:cNvGraphicFramePr/>
      </xdr:nvGraphicFramePr>
      <xdr:xfrm>
        <a:off x="6696075" y="4724400"/>
        <a:ext cx="4514850" cy="3705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4</xdr:row>
      <xdr:rowOff>38100</xdr:rowOff>
    </xdr:from>
    <xdr:to>
      <xdr:col>9</xdr:col>
      <xdr:colOff>466725</xdr:colOff>
      <xdr:row>23</xdr:row>
      <xdr:rowOff>123825</xdr:rowOff>
    </xdr:to>
    <xdr:graphicFrame>
      <xdr:nvGraphicFramePr>
        <xdr:cNvPr id="1" name="Chart 1"/>
        <xdr:cNvGraphicFramePr/>
      </xdr:nvGraphicFramePr>
      <xdr:xfrm>
        <a:off x="85725" y="600075"/>
        <a:ext cx="653415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28575</xdr:colOff>
      <xdr:row>24</xdr:row>
      <xdr:rowOff>38100</xdr:rowOff>
    </xdr:from>
    <xdr:to>
      <xdr:col>9</xdr:col>
      <xdr:colOff>504825</xdr:colOff>
      <xdr:row>43</xdr:row>
      <xdr:rowOff>9525</xdr:rowOff>
    </xdr:to>
    <xdr:graphicFrame>
      <xdr:nvGraphicFramePr>
        <xdr:cNvPr id="2" name="Chart 2"/>
        <xdr:cNvGraphicFramePr/>
      </xdr:nvGraphicFramePr>
      <xdr:xfrm>
        <a:off x="85725" y="4410075"/>
        <a:ext cx="6572250" cy="3562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161925</xdr:colOff>
      <xdr:row>2</xdr:row>
      <xdr:rowOff>9525</xdr:rowOff>
    </xdr:from>
    <xdr:to>
      <xdr:col>10</xdr:col>
      <xdr:colOff>609600</xdr:colOff>
      <xdr:row>20</xdr:row>
      <xdr:rowOff>57150</xdr:rowOff>
    </xdr:to>
    <xdr:graphicFrame>
      <xdr:nvGraphicFramePr>
        <xdr:cNvPr id="1" name="Chart 1"/>
        <xdr:cNvGraphicFramePr/>
      </xdr:nvGraphicFramePr>
      <xdr:xfrm>
        <a:off x="2371725" y="361950"/>
        <a:ext cx="578167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723900</xdr:colOff>
      <xdr:row>10</xdr:row>
      <xdr:rowOff>85725</xdr:rowOff>
    </xdr:from>
    <xdr:to>
      <xdr:col>8</xdr:col>
      <xdr:colOff>171450</xdr:colOff>
      <xdr:row>10</xdr:row>
      <xdr:rowOff>85725</xdr:rowOff>
    </xdr:to>
    <xdr:sp>
      <xdr:nvSpPr>
        <xdr:cNvPr id="2" name="3 Conector recto de flecha"/>
        <xdr:cNvSpPr>
          <a:spLocks/>
        </xdr:cNvSpPr>
      </xdr:nvSpPr>
      <xdr:spPr>
        <a:xfrm>
          <a:off x="2933700" y="1733550"/>
          <a:ext cx="3257550" cy="0"/>
        </a:xfrm>
        <a:prstGeom prst="straightConnector1">
          <a:avLst/>
        </a:prstGeom>
        <a:noFill/>
        <a:ln w="9360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9525</xdr:rowOff>
    </xdr:from>
    <xdr:to>
      <xdr:col>8</xdr:col>
      <xdr:colOff>628650</xdr:colOff>
      <xdr:row>20</xdr:row>
      <xdr:rowOff>95250</xdr:rowOff>
    </xdr:to>
    <xdr:graphicFrame>
      <xdr:nvGraphicFramePr>
        <xdr:cNvPr id="1" name="Chart 1"/>
        <xdr:cNvGraphicFramePr/>
      </xdr:nvGraphicFramePr>
      <xdr:xfrm>
        <a:off x="190500" y="200025"/>
        <a:ext cx="653415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152400</xdr:colOff>
      <xdr:row>21</xdr:row>
      <xdr:rowOff>85725</xdr:rowOff>
    </xdr:from>
    <xdr:to>
      <xdr:col>8</xdr:col>
      <xdr:colOff>590550</xdr:colOff>
      <xdr:row>40</xdr:row>
      <xdr:rowOff>171450</xdr:rowOff>
    </xdr:to>
    <xdr:graphicFrame>
      <xdr:nvGraphicFramePr>
        <xdr:cNvPr id="2" name="Chart 2"/>
        <xdr:cNvGraphicFramePr/>
      </xdr:nvGraphicFramePr>
      <xdr:xfrm>
        <a:off x="152400" y="4086225"/>
        <a:ext cx="6534150" cy="3705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685800</xdr:colOff>
      <xdr:row>21</xdr:row>
      <xdr:rowOff>104775</xdr:rowOff>
    </xdr:from>
    <xdr:to>
      <xdr:col>17</xdr:col>
      <xdr:colOff>361950</xdr:colOff>
      <xdr:row>41</xdr:row>
      <xdr:rowOff>0</xdr:rowOff>
    </xdr:to>
    <xdr:graphicFrame>
      <xdr:nvGraphicFramePr>
        <xdr:cNvPr id="3" name="Chart 3"/>
        <xdr:cNvGraphicFramePr/>
      </xdr:nvGraphicFramePr>
      <xdr:xfrm>
        <a:off x="6781800" y="4105275"/>
        <a:ext cx="6534150" cy="3705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76200</xdr:colOff>
      <xdr:row>41</xdr:row>
      <xdr:rowOff>104775</xdr:rowOff>
    </xdr:from>
    <xdr:to>
      <xdr:col>17</xdr:col>
      <xdr:colOff>219075</xdr:colOff>
      <xdr:row>62</xdr:row>
      <xdr:rowOff>161925</xdr:rowOff>
    </xdr:to>
    <xdr:graphicFrame>
      <xdr:nvGraphicFramePr>
        <xdr:cNvPr id="4" name="Chart 4"/>
        <xdr:cNvGraphicFramePr/>
      </xdr:nvGraphicFramePr>
      <xdr:xfrm>
        <a:off x="6934200" y="7915275"/>
        <a:ext cx="6238875" cy="4057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8</xdr:col>
      <xdr:colOff>438150</xdr:colOff>
      <xdr:row>62</xdr:row>
      <xdr:rowOff>85725</xdr:rowOff>
    </xdr:to>
    <xdr:graphicFrame>
      <xdr:nvGraphicFramePr>
        <xdr:cNvPr id="5" name="Chart 5"/>
        <xdr:cNvGraphicFramePr/>
      </xdr:nvGraphicFramePr>
      <xdr:xfrm>
        <a:off x="0" y="8191500"/>
        <a:ext cx="6534150" cy="37052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752475</xdr:colOff>
      <xdr:row>1</xdr:row>
      <xdr:rowOff>28575</xdr:rowOff>
    </xdr:from>
    <xdr:to>
      <xdr:col>17</xdr:col>
      <xdr:colOff>428625</xdr:colOff>
      <xdr:row>20</xdr:row>
      <xdr:rowOff>114300</xdr:rowOff>
    </xdr:to>
    <xdr:graphicFrame>
      <xdr:nvGraphicFramePr>
        <xdr:cNvPr id="6" name="Chart 6"/>
        <xdr:cNvGraphicFramePr/>
      </xdr:nvGraphicFramePr>
      <xdr:xfrm>
        <a:off x="6848475" y="219075"/>
        <a:ext cx="6534150" cy="37052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64</xdr:row>
      <xdr:rowOff>0</xdr:rowOff>
    </xdr:from>
    <xdr:to>
      <xdr:col>8</xdr:col>
      <xdr:colOff>438150</xdr:colOff>
      <xdr:row>83</xdr:row>
      <xdr:rowOff>85725</xdr:rowOff>
    </xdr:to>
    <xdr:graphicFrame>
      <xdr:nvGraphicFramePr>
        <xdr:cNvPr id="7" name="Chart 7"/>
        <xdr:cNvGraphicFramePr/>
      </xdr:nvGraphicFramePr>
      <xdr:xfrm>
        <a:off x="0" y="12192000"/>
        <a:ext cx="6534150" cy="37052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9</xdr:col>
      <xdr:colOff>0</xdr:colOff>
      <xdr:row>64</xdr:row>
      <xdr:rowOff>0</xdr:rowOff>
    </xdr:from>
    <xdr:to>
      <xdr:col>17</xdr:col>
      <xdr:colOff>438150</xdr:colOff>
      <xdr:row>83</xdr:row>
      <xdr:rowOff>85725</xdr:rowOff>
    </xdr:to>
    <xdr:graphicFrame>
      <xdr:nvGraphicFramePr>
        <xdr:cNvPr id="8" name="Chart 8"/>
        <xdr:cNvGraphicFramePr/>
      </xdr:nvGraphicFramePr>
      <xdr:xfrm>
        <a:off x="6858000" y="12192000"/>
        <a:ext cx="6534150" cy="37052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B1:AD97"/>
  <sheetViews>
    <sheetView tabSelected="1" zoomScale="82" zoomScaleNormal="82" workbookViewId="0" topLeftCell="A1">
      <selection activeCell="D28" sqref="D28"/>
    </sheetView>
  </sheetViews>
  <sheetFormatPr defaultColWidth="11.421875" defaultRowHeight="15"/>
  <cols>
    <col min="1" max="1" width="1.28515625" style="1" customWidth="1"/>
    <col min="2" max="2" width="66.57421875" style="2" customWidth="1"/>
    <col min="3" max="3" width="14.8515625" style="1" customWidth="1"/>
    <col min="4" max="4" width="15.57421875" style="1" customWidth="1"/>
    <col min="5" max="5" width="14.7109375" style="1" customWidth="1"/>
    <col min="6" max="6" width="14.140625" style="1" customWidth="1"/>
    <col min="7" max="7" width="15.140625" style="1" customWidth="1"/>
    <col min="8" max="8" width="15.7109375" style="1" customWidth="1"/>
    <col min="9" max="9" width="17.140625" style="1" customWidth="1"/>
    <col min="10" max="14" width="14.28125" style="1" customWidth="1"/>
    <col min="15" max="15" width="16.8515625" style="1" customWidth="1"/>
    <col min="16" max="16" width="13.57421875" style="1" customWidth="1"/>
    <col min="17" max="17" width="49.7109375" style="1" customWidth="1"/>
    <col min="18" max="18" width="16.140625" style="1" customWidth="1"/>
    <col min="19" max="23" width="18.8515625" style="1" customWidth="1"/>
    <col min="24" max="24" width="18.28125" style="1" customWidth="1"/>
    <col min="25" max="16384" width="11.421875" style="1" customWidth="1"/>
  </cols>
  <sheetData>
    <row r="1" ht="5.25" customHeight="1">
      <c r="B1" s="1" t="s">
        <v>0</v>
      </c>
    </row>
    <row r="2" spans="2:18" ht="12.75">
      <c r="B2" s="3" t="s">
        <v>1</v>
      </c>
      <c r="C2" s="4" t="s">
        <v>2</v>
      </c>
      <c r="D2" s="5"/>
      <c r="E2" s="5"/>
      <c r="F2" s="5"/>
      <c r="Q2" s="3" t="s">
        <v>1</v>
      </c>
      <c r="R2" s="6" t="str">
        <f>C2</f>
        <v>AGUAS DE SIGUATEPEQUE</v>
      </c>
    </row>
    <row r="3" spans="2:24" ht="12.75">
      <c r="B3" s="7" t="s">
        <v>3</v>
      </c>
      <c r="C3" s="8">
        <v>2016</v>
      </c>
      <c r="D3" s="5"/>
      <c r="E3" s="5"/>
      <c r="F3" s="5"/>
      <c r="L3" s="9"/>
      <c r="M3" s="9"/>
      <c r="N3" s="9"/>
      <c r="O3" s="10">
        <f>C3</f>
        <v>2016</v>
      </c>
      <c r="Q3" s="7" t="s">
        <v>3</v>
      </c>
      <c r="R3" s="11">
        <v>2010</v>
      </c>
      <c r="S3" s="11">
        <v>2011</v>
      </c>
      <c r="T3" s="11">
        <v>2012</v>
      </c>
      <c r="U3" s="11">
        <v>2013</v>
      </c>
      <c r="V3" s="11">
        <v>2014</v>
      </c>
      <c r="W3" s="11">
        <v>2015</v>
      </c>
      <c r="X3" s="11">
        <f>O3</f>
        <v>2016</v>
      </c>
    </row>
    <row r="4" spans="2:24" ht="12.75">
      <c r="B4" s="12"/>
      <c r="C4" s="13" t="s">
        <v>4</v>
      </c>
      <c r="D4" s="14" t="s">
        <v>5</v>
      </c>
      <c r="E4" s="14" t="s">
        <v>6</v>
      </c>
      <c r="F4" s="14" t="s">
        <v>7</v>
      </c>
      <c r="G4" s="14" t="s">
        <v>8</v>
      </c>
      <c r="H4" s="14" t="s">
        <v>9</v>
      </c>
      <c r="I4" s="14" t="s">
        <v>10</v>
      </c>
      <c r="J4" s="14" t="s">
        <v>11</v>
      </c>
      <c r="K4" s="14" t="s">
        <v>12</v>
      </c>
      <c r="L4" s="14" t="s">
        <v>13</v>
      </c>
      <c r="M4" s="14" t="s">
        <v>14</v>
      </c>
      <c r="N4" s="15" t="s">
        <v>15</v>
      </c>
      <c r="O4" s="16" t="s">
        <v>16</v>
      </c>
      <c r="P4" s="17"/>
      <c r="Q4" s="12"/>
      <c r="R4" s="18" t="s">
        <v>16</v>
      </c>
      <c r="S4" s="18" t="s">
        <v>16</v>
      </c>
      <c r="T4" s="18" t="s">
        <v>16</v>
      </c>
      <c r="U4" s="18" t="s">
        <v>16</v>
      </c>
      <c r="V4" s="18" t="s">
        <v>16</v>
      </c>
      <c r="W4" s="18" t="s">
        <v>16</v>
      </c>
      <c r="X4" s="19" t="s">
        <v>16</v>
      </c>
    </row>
    <row r="5" spans="2:17" ht="12.75">
      <c r="B5" s="20" t="s">
        <v>17</v>
      </c>
      <c r="C5" s="21">
        <f>'importacion de datos'!B5</f>
        <v>42414</v>
      </c>
      <c r="D5" s="21">
        <f>'importacion de datos'!C5</f>
        <v>42414</v>
      </c>
      <c r="E5" s="21">
        <f>'importacion de datos'!D5</f>
        <v>42543</v>
      </c>
      <c r="F5" s="21">
        <f>'importacion de datos'!E5</f>
        <v>42543</v>
      </c>
      <c r="G5" s="21">
        <f>'importacion de datos'!F5</f>
        <v>42544</v>
      </c>
      <c r="H5" s="21">
        <f>'importacion de datos'!G5</f>
        <v>0</v>
      </c>
      <c r="I5" s="21">
        <f>'importacion de datos'!H5</f>
        <v>0</v>
      </c>
      <c r="J5" s="21">
        <f>'importacion de datos'!I5</f>
        <v>0</v>
      </c>
      <c r="K5" s="21">
        <f>'importacion de datos'!J5</f>
        <v>0</v>
      </c>
      <c r="L5" s="21">
        <f>'importacion de datos'!K5</f>
        <v>0</v>
      </c>
      <c r="M5" s="21">
        <f>'importacion de datos'!L5</f>
        <v>0</v>
      </c>
      <c r="N5" s="21">
        <f>'importacion de datos'!M5</f>
        <v>0</v>
      </c>
      <c r="O5" s="22"/>
      <c r="P5" s="23"/>
      <c r="Q5" s="20" t="s">
        <v>17</v>
      </c>
    </row>
    <row r="6" spans="2:17" ht="12.75">
      <c r="B6" s="24" t="s">
        <v>18</v>
      </c>
      <c r="C6" s="25" t="str">
        <f>'importacion de datos'!B6</f>
        <v>Enviado</v>
      </c>
      <c r="D6" s="25" t="str">
        <f>'importacion de datos'!C6</f>
        <v>Enviado</v>
      </c>
      <c r="E6" s="25" t="str">
        <f>'importacion de datos'!D6</f>
        <v>Enviado</v>
      </c>
      <c r="F6" s="25" t="str">
        <f>'importacion de datos'!E6</f>
        <v>Enviado</v>
      </c>
      <c r="G6" s="25" t="str">
        <f>'importacion de datos'!F6</f>
        <v>Enviado</v>
      </c>
      <c r="H6" s="25">
        <f>'importacion de datos'!G6</f>
        <v>0</v>
      </c>
      <c r="I6" s="25">
        <f>'importacion de datos'!H6</f>
        <v>0</v>
      </c>
      <c r="J6" s="25">
        <f>'importacion de datos'!I6</f>
        <v>0</v>
      </c>
      <c r="K6" s="25">
        <f>'importacion de datos'!J6</f>
        <v>0</v>
      </c>
      <c r="L6" s="25">
        <f>'importacion de datos'!K6</f>
        <v>0</v>
      </c>
      <c r="M6" s="25">
        <f>'importacion de datos'!L6</f>
        <v>0</v>
      </c>
      <c r="N6" s="25">
        <f>'importacion de datos'!M6</f>
        <v>0</v>
      </c>
      <c r="O6" s="26"/>
      <c r="P6" s="23"/>
      <c r="Q6" s="24" t="s">
        <v>18</v>
      </c>
    </row>
    <row r="7" spans="2:17" ht="12.75">
      <c r="B7" s="27" t="s">
        <v>19</v>
      </c>
      <c r="C7" s="28"/>
      <c r="D7" s="29"/>
      <c r="E7" s="29"/>
      <c r="F7" s="29"/>
      <c r="G7" s="29"/>
      <c r="H7" s="29"/>
      <c r="I7" s="29"/>
      <c r="J7" s="30"/>
      <c r="K7" s="30"/>
      <c r="L7" s="30"/>
      <c r="M7" s="30"/>
      <c r="N7" s="30"/>
      <c r="O7" s="31"/>
      <c r="P7" s="23"/>
      <c r="Q7" s="32" t="s">
        <v>19</v>
      </c>
    </row>
    <row r="8" spans="2:30" ht="12.75">
      <c r="B8" s="33" t="s">
        <v>20</v>
      </c>
      <c r="C8" s="34">
        <f>'importacion de datos'!B8</f>
        <v>58250</v>
      </c>
      <c r="D8" s="34">
        <f>'importacion de datos'!C8</f>
        <v>58250</v>
      </c>
      <c r="E8" s="34">
        <f>'importacion de datos'!D8</f>
        <v>58250</v>
      </c>
      <c r="F8" s="34">
        <f>'importacion de datos'!E8</f>
        <v>58250</v>
      </c>
      <c r="G8" s="34">
        <f>'importacion de datos'!F8</f>
        <v>58250</v>
      </c>
      <c r="H8" s="34" t="e">
        <f>'importacion de datos'!#REF!</f>
        <v>#REF!</v>
      </c>
      <c r="I8" s="34" t="e">
        <f>'importacion de datos'!#REF!</f>
        <v>#REF!</v>
      </c>
      <c r="J8" s="34" t="e">
        <f>'importacion de datos'!#REF!</f>
        <v>#REF!</v>
      </c>
      <c r="K8" s="34" t="e">
        <f>'importacion de datos'!#REF!</f>
        <v>#REF!</v>
      </c>
      <c r="L8" s="34" t="e">
        <f>'importacion de datos'!#REF!</f>
        <v>#REF!</v>
      </c>
      <c r="M8" s="34">
        <f>'importacion de datos'!L8</f>
        <v>0</v>
      </c>
      <c r="N8" s="34">
        <f>'importacion de datos'!M8</f>
        <v>0</v>
      </c>
      <c r="O8" s="35">
        <f>N8</f>
        <v>0</v>
      </c>
      <c r="P8" s="36"/>
      <c r="Q8" s="37" t="s">
        <v>20</v>
      </c>
      <c r="R8" s="38">
        <v>50703</v>
      </c>
      <c r="S8" s="38">
        <v>52325</v>
      </c>
      <c r="T8" s="38">
        <v>53853</v>
      </c>
      <c r="U8" s="38">
        <v>55437</v>
      </c>
      <c r="V8" s="38">
        <v>56748</v>
      </c>
      <c r="W8" s="38">
        <v>58241</v>
      </c>
      <c r="X8" s="38">
        <f>O8</f>
        <v>0</v>
      </c>
      <c r="Z8" s="1" t="s">
        <v>0</v>
      </c>
      <c r="AA8" s="39" t="s">
        <v>0</v>
      </c>
      <c r="AB8" s="1" t="s">
        <v>0</v>
      </c>
      <c r="AC8" s="1" t="s">
        <v>0</v>
      </c>
      <c r="AD8" s="39" t="s">
        <v>0</v>
      </c>
    </row>
    <row r="9" spans="2:24" ht="12.75">
      <c r="B9" s="20" t="s">
        <v>21</v>
      </c>
      <c r="C9" s="40">
        <f>'importacion de datos'!B9</f>
        <v>5</v>
      </c>
      <c r="D9" s="40">
        <f>'importacion de datos'!C9</f>
        <v>5</v>
      </c>
      <c r="E9" s="40">
        <f>'importacion de datos'!D9</f>
        <v>4.99</v>
      </c>
      <c r="F9" s="40">
        <f>'importacion de datos'!E9</f>
        <v>4.99</v>
      </c>
      <c r="G9" s="40">
        <f>'importacion de datos'!F9</f>
        <v>4.99</v>
      </c>
      <c r="H9" s="40" t="e">
        <f>'importacion de datos'!#REF!</f>
        <v>#REF!</v>
      </c>
      <c r="I9" s="40" t="e">
        <f>'importacion de datos'!#REF!</f>
        <v>#REF!</v>
      </c>
      <c r="J9" s="40" t="e">
        <f>'importacion de datos'!#REF!</f>
        <v>#REF!</v>
      </c>
      <c r="K9" s="40" t="e">
        <f>'importacion de datos'!#REF!</f>
        <v>#REF!</v>
      </c>
      <c r="L9" s="40" t="e">
        <f>'importacion de datos'!#REF!</f>
        <v>#REF!</v>
      </c>
      <c r="M9" s="40">
        <f>'importacion de datos'!L9</f>
        <v>0</v>
      </c>
      <c r="N9" s="40">
        <f>'importacion de datos'!M9</f>
        <v>0</v>
      </c>
      <c r="O9" s="41">
        <f>N9</f>
        <v>0</v>
      </c>
      <c r="P9" s="42"/>
      <c r="Q9" s="43" t="s">
        <v>21</v>
      </c>
      <c r="R9" s="44">
        <v>4.999802780790849</v>
      </c>
      <c r="S9" s="44">
        <v>5.169943681454401</v>
      </c>
      <c r="T9" s="44">
        <v>5</v>
      </c>
      <c r="U9" s="44">
        <v>5</v>
      </c>
      <c r="V9" s="44">
        <v>5</v>
      </c>
      <c r="W9" s="44">
        <v>5</v>
      </c>
      <c r="X9" s="44">
        <f aca="true" t="shared" si="0" ref="X9:X42">O9</f>
        <v>0</v>
      </c>
    </row>
    <row r="10" spans="2:29" ht="12.75">
      <c r="B10" s="20" t="s">
        <v>22</v>
      </c>
      <c r="C10" s="45">
        <f>'importacion de datos'!B10</f>
        <v>11537</v>
      </c>
      <c r="D10" s="45">
        <f>'importacion de datos'!C10</f>
        <v>11537</v>
      </c>
      <c r="E10" s="45">
        <f>'importacion de datos'!D10</f>
        <v>11537</v>
      </c>
      <c r="F10" s="45">
        <f>'importacion de datos'!E10</f>
        <v>11537</v>
      </c>
      <c r="G10" s="45">
        <f>'importacion de datos'!F10</f>
        <v>11537</v>
      </c>
      <c r="H10" s="45" t="e">
        <f>'importacion de datos'!#REF!</f>
        <v>#REF!</v>
      </c>
      <c r="I10" s="45" t="e">
        <f>'importacion de datos'!#REF!</f>
        <v>#REF!</v>
      </c>
      <c r="J10" s="45" t="e">
        <f>'importacion de datos'!#REF!</f>
        <v>#REF!</v>
      </c>
      <c r="K10" s="45" t="e">
        <f>'importacion de datos'!#REF!</f>
        <v>#REF!</v>
      </c>
      <c r="L10" s="45" t="e">
        <f>'importacion de datos'!#REF!</f>
        <v>#REF!</v>
      </c>
      <c r="M10" s="45">
        <f>'importacion de datos'!L10</f>
        <v>0</v>
      </c>
      <c r="N10" s="45">
        <f>'importacion de datos'!M10</f>
        <v>0</v>
      </c>
      <c r="O10" s="46">
        <f>N10</f>
        <v>0</v>
      </c>
      <c r="P10" s="36"/>
      <c r="Q10" s="43" t="s">
        <v>22</v>
      </c>
      <c r="R10" s="47">
        <v>10141</v>
      </c>
      <c r="S10" s="47">
        <v>10121</v>
      </c>
      <c r="T10" s="47">
        <v>11537</v>
      </c>
      <c r="U10" s="47">
        <v>11529</v>
      </c>
      <c r="V10" s="47">
        <v>11537</v>
      </c>
      <c r="W10" s="47">
        <v>11537</v>
      </c>
      <c r="X10" s="47">
        <f t="shared" si="0"/>
        <v>0</v>
      </c>
      <c r="AB10" s="1" t="s">
        <v>0</v>
      </c>
      <c r="AC10" s="1" t="s">
        <v>0</v>
      </c>
    </row>
    <row r="11" spans="2:24" ht="12.75">
      <c r="B11" s="20" t="s">
        <v>23</v>
      </c>
      <c r="C11" s="48">
        <f>'importacion de datos'!B11</f>
        <v>4100</v>
      </c>
      <c r="D11" s="48">
        <f>'importacion de datos'!C11</f>
        <v>4100</v>
      </c>
      <c r="E11" s="48">
        <f>'importacion de datos'!D11</f>
        <v>4100</v>
      </c>
      <c r="F11" s="48">
        <f>'importacion de datos'!E11</f>
        <v>4100</v>
      </c>
      <c r="G11" s="48">
        <f>'importacion de datos'!F11</f>
        <v>4100</v>
      </c>
      <c r="H11" s="48" t="e">
        <f>'importacion de datos'!#REF!</f>
        <v>#REF!</v>
      </c>
      <c r="I11" s="48" t="e">
        <f>'importacion de datos'!#REF!</f>
        <v>#REF!</v>
      </c>
      <c r="J11" s="48" t="e">
        <f>'importacion de datos'!#REF!</f>
        <v>#REF!</v>
      </c>
      <c r="K11" s="48" t="e">
        <f>'importacion de datos'!#REF!</f>
        <v>#REF!</v>
      </c>
      <c r="L11" s="48" t="e">
        <f>'importacion de datos'!#REF!</f>
        <v>#REF!</v>
      </c>
      <c r="M11" s="48">
        <f>'importacion de datos'!L11</f>
        <v>0</v>
      </c>
      <c r="N11" s="48">
        <f>'importacion de datos'!M11</f>
        <v>0</v>
      </c>
      <c r="O11" s="49">
        <f>N11</f>
        <v>0</v>
      </c>
      <c r="P11" s="50"/>
      <c r="Q11" s="43" t="s">
        <v>23</v>
      </c>
      <c r="R11" s="51">
        <v>4105</v>
      </c>
      <c r="S11" s="51">
        <v>4100</v>
      </c>
      <c r="T11" s="51">
        <v>4100</v>
      </c>
      <c r="U11" s="51">
        <v>4100</v>
      </c>
      <c r="V11" s="51">
        <v>4100</v>
      </c>
      <c r="W11" s="51">
        <v>4100</v>
      </c>
      <c r="X11" s="51">
        <f t="shared" si="0"/>
        <v>0</v>
      </c>
    </row>
    <row r="12" spans="2:24" ht="12.75">
      <c r="B12" s="24" t="s">
        <v>24</v>
      </c>
      <c r="C12" s="52">
        <f>'importacion de datos'!B12</f>
        <v>0</v>
      </c>
      <c r="D12" s="52">
        <f>'importacion de datos'!C12</f>
        <v>0</v>
      </c>
      <c r="E12" s="52">
        <f>'importacion de datos'!D12</f>
        <v>0</v>
      </c>
      <c r="F12" s="52">
        <f>'importacion de datos'!E12</f>
        <v>0</v>
      </c>
      <c r="G12" s="52">
        <f>'importacion de datos'!F12</f>
        <v>0</v>
      </c>
      <c r="H12" s="52" t="e">
        <f>'importacion de datos'!#REF!</f>
        <v>#REF!</v>
      </c>
      <c r="I12" s="52" t="e">
        <f>'importacion de datos'!#REF!</f>
        <v>#REF!</v>
      </c>
      <c r="J12" s="52" t="e">
        <f>'importacion de datos'!#REF!</f>
        <v>#REF!</v>
      </c>
      <c r="K12" s="52" t="e">
        <f>'importacion de datos'!#REF!</f>
        <v>#REF!</v>
      </c>
      <c r="L12" s="52" t="e">
        <f>'importacion de datos'!#REF!</f>
        <v>#REF!</v>
      </c>
      <c r="M12" s="52">
        <f>'importacion de datos'!L12</f>
        <v>0</v>
      </c>
      <c r="N12" s="52">
        <f>'importacion de datos'!M12</f>
        <v>0</v>
      </c>
      <c r="O12" s="53">
        <f>N12</f>
        <v>0</v>
      </c>
      <c r="P12" s="54"/>
      <c r="Q12" s="55" t="s">
        <v>24</v>
      </c>
      <c r="R12" s="56">
        <v>2317</v>
      </c>
      <c r="S12" s="56">
        <v>2317</v>
      </c>
      <c r="T12" s="56">
        <v>2317</v>
      </c>
      <c r="U12" s="56">
        <v>2317</v>
      </c>
      <c r="V12" s="56">
        <v>2317</v>
      </c>
      <c r="W12" s="56">
        <v>0</v>
      </c>
      <c r="X12" s="56">
        <f t="shared" si="0"/>
        <v>0</v>
      </c>
    </row>
    <row r="13" spans="2:23" ht="12.75">
      <c r="B13" s="32" t="s">
        <v>25</v>
      </c>
      <c r="C13" s="57"/>
      <c r="D13" s="58"/>
      <c r="E13" s="58"/>
      <c r="F13" s="58"/>
      <c r="G13" s="58"/>
      <c r="H13" s="58"/>
      <c r="I13" s="58"/>
      <c r="J13" s="59"/>
      <c r="K13" s="59"/>
      <c r="L13" s="59"/>
      <c r="M13" s="59"/>
      <c r="N13" s="59"/>
      <c r="O13" s="60" t="s">
        <v>0</v>
      </c>
      <c r="P13" s="54"/>
      <c r="Q13" s="32" t="s">
        <v>25</v>
      </c>
      <c r="S13" s="60" t="s">
        <v>0</v>
      </c>
      <c r="T13" s="54" t="s">
        <v>0</v>
      </c>
      <c r="U13" s="54"/>
      <c r="V13" s="54"/>
      <c r="W13" s="54"/>
    </row>
    <row r="14" spans="2:24" ht="12.75">
      <c r="B14" s="33" t="s">
        <v>26</v>
      </c>
      <c r="C14" s="61">
        <f>'importacion de datos'!B14</f>
        <v>11430</v>
      </c>
      <c r="D14" s="61">
        <f>'importacion de datos'!C14</f>
        <v>11439</v>
      </c>
      <c r="E14" s="61">
        <f>'importacion de datos'!D14</f>
        <v>11480</v>
      </c>
      <c r="F14" s="61">
        <f>'importacion de datos'!E14</f>
        <v>11520</v>
      </c>
      <c r="G14" s="61">
        <f>'importacion de datos'!F14</f>
        <v>11534</v>
      </c>
      <c r="H14" s="61" t="e">
        <f>'importacion de datos'!#REF!</f>
        <v>#REF!</v>
      </c>
      <c r="I14" s="61" t="e">
        <f>'importacion de datos'!#REF!</f>
        <v>#REF!</v>
      </c>
      <c r="J14" s="61" t="e">
        <f>'importacion de datos'!#REF!</f>
        <v>#REF!</v>
      </c>
      <c r="K14" s="61" t="e">
        <f>'importacion de datos'!#REF!</f>
        <v>#REF!</v>
      </c>
      <c r="L14" s="61" t="e">
        <f>'importacion de datos'!#REF!</f>
        <v>#REF!</v>
      </c>
      <c r="M14" s="61">
        <f>'importacion de datos'!L14</f>
        <v>0</v>
      </c>
      <c r="N14" s="61">
        <f>'importacion de datos'!M14</f>
        <v>0</v>
      </c>
      <c r="O14" s="35">
        <f>N14</f>
        <v>0</v>
      </c>
      <c r="P14" s="36"/>
      <c r="Q14" s="62" t="s">
        <v>26</v>
      </c>
      <c r="R14" s="35">
        <v>8214</v>
      </c>
      <c r="S14" s="35">
        <v>8357</v>
      </c>
      <c r="T14" s="35">
        <v>8640</v>
      </c>
      <c r="U14" s="35">
        <v>8879</v>
      </c>
      <c r="V14" s="35">
        <v>9502</v>
      </c>
      <c r="W14" s="35">
        <v>11458</v>
      </c>
      <c r="X14" s="35">
        <f t="shared" si="0"/>
        <v>0</v>
      </c>
    </row>
    <row r="15" spans="2:24" ht="12.75">
      <c r="B15" s="20" t="s">
        <v>27</v>
      </c>
      <c r="C15" s="45">
        <f>'importacion de datos'!B15</f>
        <v>3</v>
      </c>
      <c r="D15" s="45">
        <f>'importacion de datos'!C15</f>
        <v>0</v>
      </c>
      <c r="E15" s="45">
        <f>'importacion de datos'!D15</f>
        <v>0</v>
      </c>
      <c r="F15" s="45">
        <f>'importacion de datos'!E15</f>
        <v>67</v>
      </c>
      <c r="G15" s="45">
        <f>'importacion de datos'!F15</f>
        <v>0</v>
      </c>
      <c r="H15" s="45" t="e">
        <f>'importacion de datos'!#REF!</f>
        <v>#REF!</v>
      </c>
      <c r="I15" s="45" t="e">
        <f>'importacion de datos'!#REF!</f>
        <v>#REF!</v>
      </c>
      <c r="J15" s="45" t="e">
        <f>'importacion de datos'!#REF!</f>
        <v>#REF!</v>
      </c>
      <c r="K15" s="45" t="e">
        <f>'importacion de datos'!#REF!</f>
        <v>#REF!</v>
      </c>
      <c r="L15" s="45" t="e">
        <f>'importacion de datos'!#REF!</f>
        <v>#REF!</v>
      </c>
      <c r="M15" s="45">
        <f>'importacion de datos'!L15</f>
        <v>0</v>
      </c>
      <c r="N15" s="45">
        <f>'importacion de datos'!M15</f>
        <v>0</v>
      </c>
      <c r="O15" s="46" t="e">
        <f>SUM(C15:N15)</f>
        <v>#REF!</v>
      </c>
      <c r="P15" s="36"/>
      <c r="Q15" s="63" t="s">
        <v>27</v>
      </c>
      <c r="R15" s="46">
        <v>57</v>
      </c>
      <c r="S15" s="46">
        <v>101</v>
      </c>
      <c r="T15" s="46">
        <v>303</v>
      </c>
      <c r="U15" s="46">
        <v>0</v>
      </c>
      <c r="V15" s="46">
        <v>382</v>
      </c>
      <c r="W15" s="46">
        <v>11</v>
      </c>
      <c r="X15" s="46" t="e">
        <f t="shared" si="0"/>
        <v>#REF!</v>
      </c>
    </row>
    <row r="16" spans="2:24" ht="12.75">
      <c r="B16" s="20" t="s">
        <v>28</v>
      </c>
      <c r="C16" s="45">
        <f>'importacion de datos'!B16</f>
        <v>6319</v>
      </c>
      <c r="D16" s="45">
        <f>'importacion de datos'!C16</f>
        <v>6878</v>
      </c>
      <c r="E16" s="45">
        <f>'importacion de datos'!D16</f>
        <v>7312</v>
      </c>
      <c r="F16" s="45">
        <f>'importacion de datos'!E16</f>
        <v>7752</v>
      </c>
      <c r="G16" s="45">
        <f>'importacion de datos'!F16</f>
        <v>7991</v>
      </c>
      <c r="H16" s="45" t="e">
        <f>'importacion de datos'!#REF!</f>
        <v>#REF!</v>
      </c>
      <c r="I16" s="45" t="e">
        <f>'importacion de datos'!#REF!</f>
        <v>#REF!</v>
      </c>
      <c r="J16" s="45" t="e">
        <f>'importacion de datos'!#REF!</f>
        <v>#REF!</v>
      </c>
      <c r="K16" s="45" t="e">
        <f>'importacion de datos'!#REF!</f>
        <v>#REF!</v>
      </c>
      <c r="L16" s="45" t="e">
        <f>'importacion de datos'!#REF!</f>
        <v>#REF!</v>
      </c>
      <c r="M16" s="45">
        <f>'importacion de datos'!L16</f>
        <v>0</v>
      </c>
      <c r="N16" s="45">
        <f>'importacion de datos'!M16</f>
        <v>0</v>
      </c>
      <c r="O16" s="46">
        <f>N16</f>
        <v>0</v>
      </c>
      <c r="P16" s="36"/>
      <c r="Q16" s="63" t="s">
        <v>28</v>
      </c>
      <c r="R16" s="46">
        <v>5770</v>
      </c>
      <c r="S16" s="46">
        <v>6231</v>
      </c>
      <c r="T16" s="46">
        <v>6290</v>
      </c>
      <c r="U16" s="46">
        <v>6364</v>
      </c>
      <c r="V16" s="46">
        <v>6435</v>
      </c>
      <c r="W16" s="46">
        <v>6502</v>
      </c>
      <c r="X16" s="46">
        <f t="shared" si="0"/>
        <v>0</v>
      </c>
    </row>
    <row r="17" spans="2:24" ht="12.75">
      <c r="B17" s="20" t="s">
        <v>29</v>
      </c>
      <c r="C17" s="64">
        <f>'importacion de datos'!B17</f>
        <v>0</v>
      </c>
      <c r="D17" s="64">
        <f>'importacion de datos'!C17</f>
        <v>0</v>
      </c>
      <c r="E17" s="64">
        <f>'importacion de datos'!D17</f>
        <v>0</v>
      </c>
      <c r="F17" s="64">
        <f>'importacion de datos'!E17</f>
        <v>0</v>
      </c>
      <c r="G17" s="64">
        <f>'importacion de datos'!F17</f>
        <v>0</v>
      </c>
      <c r="H17" s="64" t="e">
        <f>'importacion de datos'!#REF!</f>
        <v>#REF!</v>
      </c>
      <c r="I17" s="64" t="e">
        <f>'importacion de datos'!#REF!</f>
        <v>#REF!</v>
      </c>
      <c r="J17" s="64" t="e">
        <f>'importacion de datos'!#REF!</f>
        <v>#REF!</v>
      </c>
      <c r="K17" s="64" t="e">
        <f>'importacion de datos'!#REF!</f>
        <v>#REF!</v>
      </c>
      <c r="L17" s="64" t="e">
        <f>'importacion de datos'!#REF!</f>
        <v>#REF!</v>
      </c>
      <c r="M17" s="64">
        <f>'importacion de datos'!L17</f>
        <v>0</v>
      </c>
      <c r="N17" s="64">
        <f>'importacion de datos'!M17</f>
        <v>0</v>
      </c>
      <c r="O17" s="46" t="e">
        <f>SUM(C17:N17)</f>
        <v>#REF!</v>
      </c>
      <c r="P17" s="36"/>
      <c r="Q17" s="63" t="s">
        <v>29</v>
      </c>
      <c r="R17" s="46">
        <v>0</v>
      </c>
      <c r="S17" s="46">
        <v>0</v>
      </c>
      <c r="T17" s="46">
        <v>0</v>
      </c>
      <c r="U17" s="46">
        <v>0</v>
      </c>
      <c r="V17" s="46">
        <v>0</v>
      </c>
      <c r="W17" s="46">
        <v>0</v>
      </c>
      <c r="X17" s="46" t="e">
        <f t="shared" si="0"/>
        <v>#REF!</v>
      </c>
    </row>
    <row r="18" spans="2:24" ht="12.75">
      <c r="B18" s="20" t="s">
        <v>30</v>
      </c>
      <c r="C18" s="45">
        <f>'importacion de datos'!B18</f>
        <v>0</v>
      </c>
      <c r="D18" s="45">
        <f>'importacion de datos'!C18</f>
        <v>0</v>
      </c>
      <c r="E18" s="45">
        <f>'importacion de datos'!D18</f>
        <v>430</v>
      </c>
      <c r="F18" s="45">
        <f>'importacion de datos'!E18</f>
        <v>436</v>
      </c>
      <c r="G18" s="45">
        <f>'importacion de datos'!F18</f>
        <v>230</v>
      </c>
      <c r="H18" s="45" t="e">
        <f>'importacion de datos'!#REF!</f>
        <v>#REF!</v>
      </c>
      <c r="I18" s="45" t="e">
        <f>'importacion de datos'!#REF!</f>
        <v>#REF!</v>
      </c>
      <c r="J18" s="45" t="e">
        <f>'importacion de datos'!#REF!</f>
        <v>#REF!</v>
      </c>
      <c r="K18" s="45" t="e">
        <f>'importacion de datos'!#REF!</f>
        <v>#REF!</v>
      </c>
      <c r="L18" s="45" t="e">
        <f>'importacion de datos'!#REF!</f>
        <v>#REF!</v>
      </c>
      <c r="M18" s="45">
        <f>'importacion de datos'!L18</f>
        <v>0</v>
      </c>
      <c r="N18" s="45">
        <f>'importacion de datos'!M18</f>
        <v>0</v>
      </c>
      <c r="O18" s="46" t="e">
        <f>SUM(C18:N18)</f>
        <v>#REF!</v>
      </c>
      <c r="P18" s="36"/>
      <c r="Q18" s="63" t="s">
        <v>30</v>
      </c>
      <c r="R18" s="46">
        <v>0</v>
      </c>
      <c r="S18" s="46">
        <v>0</v>
      </c>
      <c r="T18" s="46">
        <v>0</v>
      </c>
      <c r="U18" s="46">
        <v>0</v>
      </c>
      <c r="V18" s="46">
        <v>0</v>
      </c>
      <c r="W18" s="46">
        <v>0</v>
      </c>
      <c r="X18" s="46" t="e">
        <f t="shared" si="0"/>
        <v>#REF!</v>
      </c>
    </row>
    <row r="19" spans="2:24" ht="12.75">
      <c r="B19" s="20" t="s">
        <v>31</v>
      </c>
      <c r="C19" s="64">
        <f>'importacion de datos'!B19</f>
        <v>176</v>
      </c>
      <c r="D19" s="64">
        <f>'importacion de datos'!C19</f>
        <v>293</v>
      </c>
      <c r="E19" s="64">
        <f>'importacion de datos'!D19</f>
        <v>381</v>
      </c>
      <c r="F19" s="64">
        <f>'importacion de datos'!E19</f>
        <v>437</v>
      </c>
      <c r="G19" s="64">
        <f>'importacion de datos'!F19</f>
        <v>541</v>
      </c>
      <c r="H19" s="64" t="e">
        <f>'importacion de datos'!#REF!</f>
        <v>#REF!</v>
      </c>
      <c r="I19" s="64" t="e">
        <f>'importacion de datos'!#REF!</f>
        <v>#REF!</v>
      </c>
      <c r="J19" s="64" t="e">
        <f>'importacion de datos'!#REF!</f>
        <v>#REF!</v>
      </c>
      <c r="K19" s="64" t="e">
        <f>'importacion de datos'!#REF!</f>
        <v>#REF!</v>
      </c>
      <c r="L19" s="64" t="e">
        <f>'importacion de datos'!#REF!</f>
        <v>#REF!</v>
      </c>
      <c r="M19" s="64">
        <f>'importacion de datos'!L19</f>
        <v>0</v>
      </c>
      <c r="N19" s="64">
        <f>'importacion de datos'!M19</f>
        <v>0</v>
      </c>
      <c r="O19" s="46">
        <f>N19</f>
        <v>0</v>
      </c>
      <c r="P19" s="36"/>
      <c r="Q19" s="63" t="s">
        <v>31</v>
      </c>
      <c r="R19" s="46">
        <v>0</v>
      </c>
      <c r="S19" s="46">
        <v>0</v>
      </c>
      <c r="T19" s="46">
        <v>0</v>
      </c>
      <c r="U19" s="46">
        <v>0</v>
      </c>
      <c r="V19" s="46">
        <v>0</v>
      </c>
      <c r="W19" s="46">
        <v>133</v>
      </c>
      <c r="X19" s="46">
        <f t="shared" si="0"/>
        <v>0</v>
      </c>
    </row>
    <row r="20" spans="2:24" ht="12.75">
      <c r="B20" s="24" t="s">
        <v>32</v>
      </c>
      <c r="C20" s="65">
        <f>'importacion de datos'!B20</f>
        <v>176</v>
      </c>
      <c r="D20" s="65">
        <f>'importacion de datos'!C20</f>
        <v>293</v>
      </c>
      <c r="E20" s="65">
        <f>'importacion de datos'!D20</f>
        <v>381</v>
      </c>
      <c r="F20" s="65">
        <f>'importacion de datos'!E20</f>
        <v>437</v>
      </c>
      <c r="G20" s="65">
        <f>'importacion de datos'!F20</f>
        <v>541</v>
      </c>
      <c r="H20" s="65" t="e">
        <f>'importacion de datos'!#REF!</f>
        <v>#REF!</v>
      </c>
      <c r="I20" s="65" t="e">
        <f>'importacion de datos'!#REF!</f>
        <v>#REF!</v>
      </c>
      <c r="J20" s="65" t="e">
        <f>'importacion de datos'!#REF!</f>
        <v>#REF!</v>
      </c>
      <c r="K20" s="65" t="e">
        <f>'importacion de datos'!#REF!</f>
        <v>#REF!</v>
      </c>
      <c r="L20" s="65" t="e">
        <f>'importacion de datos'!#REF!</f>
        <v>#REF!</v>
      </c>
      <c r="M20" s="65">
        <f>'importacion de datos'!L20</f>
        <v>0</v>
      </c>
      <c r="N20" s="65">
        <f>'importacion de datos'!M20</f>
        <v>0</v>
      </c>
      <c r="O20" s="66">
        <f>N20</f>
        <v>0</v>
      </c>
      <c r="P20" s="36"/>
      <c r="Q20" s="67" t="s">
        <v>32</v>
      </c>
      <c r="R20" s="66">
        <v>0</v>
      </c>
      <c r="S20" s="66">
        <v>0</v>
      </c>
      <c r="T20" s="66">
        <v>0</v>
      </c>
      <c r="U20" s="66">
        <v>0</v>
      </c>
      <c r="V20" s="66">
        <v>0</v>
      </c>
      <c r="W20" s="66">
        <v>133</v>
      </c>
      <c r="X20" s="66">
        <f t="shared" si="0"/>
        <v>0</v>
      </c>
    </row>
    <row r="21" spans="2:23" ht="12.75">
      <c r="B21" s="32" t="s">
        <v>33</v>
      </c>
      <c r="C21" s="68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60"/>
      <c r="P21" s="54"/>
      <c r="Q21" s="32" t="s">
        <v>33</v>
      </c>
      <c r="S21" s="60"/>
      <c r="T21" s="54"/>
      <c r="U21" s="54"/>
      <c r="V21" s="54"/>
      <c r="W21" s="54"/>
    </row>
    <row r="22" spans="2:24" ht="12.75">
      <c r="B22" s="33" t="s">
        <v>34</v>
      </c>
      <c r="C22" s="69">
        <f>'importacion de datos'!B22</f>
        <v>328127.99</v>
      </c>
      <c r="D22" s="69">
        <f>'importacion de datos'!C22</f>
        <v>405972.27</v>
      </c>
      <c r="E22" s="69">
        <f>'importacion de datos'!D22</f>
        <v>394931.71400000004</v>
      </c>
      <c r="F22" s="69">
        <f>'importacion de datos'!E22</f>
        <v>302345.86900201585</v>
      </c>
      <c r="G22" s="69">
        <f>'importacion de datos'!F22</f>
        <v>333936.3403916013</v>
      </c>
      <c r="H22" s="69" t="e">
        <f>'importacion de datos'!#REF!</f>
        <v>#REF!</v>
      </c>
      <c r="I22" s="69" t="e">
        <f>'importacion de datos'!#REF!</f>
        <v>#REF!</v>
      </c>
      <c r="J22" s="69" t="e">
        <f>'importacion de datos'!#REF!</f>
        <v>#REF!</v>
      </c>
      <c r="K22" s="69" t="e">
        <f>'importacion de datos'!#REF!</f>
        <v>#REF!</v>
      </c>
      <c r="L22" s="69" t="e">
        <f>'importacion de datos'!#REF!</f>
        <v>#REF!</v>
      </c>
      <c r="M22" s="69">
        <f>'importacion de datos'!L22</f>
        <v>0</v>
      </c>
      <c r="N22" s="69">
        <f>'importacion de datos'!M22</f>
        <v>0</v>
      </c>
      <c r="O22" s="35" t="e">
        <f>SUM(C22:N22)</f>
        <v>#REF!</v>
      </c>
      <c r="P22" s="36"/>
      <c r="Q22" s="62" t="s">
        <v>34</v>
      </c>
      <c r="R22" s="35">
        <v>3326975</v>
      </c>
      <c r="S22" s="35">
        <v>5730483.930000002</v>
      </c>
      <c r="T22" s="35">
        <v>4224836.52</v>
      </c>
      <c r="U22" s="35">
        <v>3743362.44</v>
      </c>
      <c r="V22" s="35">
        <v>4272351.27</v>
      </c>
      <c r="W22" s="35">
        <v>4451873.13</v>
      </c>
      <c r="X22" s="35" t="e">
        <f t="shared" si="0"/>
        <v>#REF!</v>
      </c>
    </row>
    <row r="23" spans="2:24" ht="12.75">
      <c r="B23" s="20" t="s">
        <v>35</v>
      </c>
      <c r="C23" s="70">
        <f>'importacion de datos'!B23</f>
        <v>174026.56</v>
      </c>
      <c r="D23" s="70">
        <f>'importacion de datos'!C23</f>
        <v>254570.76</v>
      </c>
      <c r="E23" s="70">
        <f>'importacion de datos'!D23</f>
        <v>215520.68</v>
      </c>
      <c r="F23" s="70">
        <f>'importacion de datos'!E23</f>
        <v>157544.47999999998</v>
      </c>
      <c r="G23" s="70">
        <f>'importacion de datos'!F23</f>
        <v>134541.86</v>
      </c>
      <c r="H23" s="70" t="e">
        <f>'importacion de datos'!#REF!</f>
        <v>#REF!</v>
      </c>
      <c r="I23" s="70" t="e">
        <f>'importacion de datos'!#REF!</f>
        <v>#REF!</v>
      </c>
      <c r="J23" s="70" t="e">
        <f>'importacion de datos'!#REF!</f>
        <v>#REF!</v>
      </c>
      <c r="K23" s="70" t="e">
        <f>'importacion de datos'!#REF!</f>
        <v>#REF!</v>
      </c>
      <c r="L23" s="70" t="e">
        <f>'importacion de datos'!#REF!</f>
        <v>#REF!</v>
      </c>
      <c r="M23" s="70">
        <f>'importacion de datos'!L23</f>
        <v>0</v>
      </c>
      <c r="N23" s="70">
        <f>'importacion de datos'!M23</f>
        <v>0</v>
      </c>
      <c r="O23" s="46" t="e">
        <f>SUM(C23:N23)</f>
        <v>#REF!</v>
      </c>
      <c r="P23" s="36"/>
      <c r="Q23" s="63" t="s">
        <v>35</v>
      </c>
      <c r="R23" s="46">
        <v>1595415</v>
      </c>
      <c r="S23" s="46">
        <v>3979376.93</v>
      </c>
      <c r="T23" s="46">
        <v>3289225.12</v>
      </c>
      <c r="U23" s="46">
        <v>2665806.84</v>
      </c>
      <c r="V23" s="46">
        <v>3136318.0800000005</v>
      </c>
      <c r="W23" s="46">
        <v>2550808.36</v>
      </c>
      <c r="X23" s="46" t="e">
        <f t="shared" si="0"/>
        <v>#REF!</v>
      </c>
    </row>
    <row r="24" spans="2:24" ht="12.75">
      <c r="B24" s="20" t="s">
        <v>36</v>
      </c>
      <c r="C24" s="70">
        <f>'importacion de datos'!B24</f>
        <v>154101.43</v>
      </c>
      <c r="D24" s="70">
        <f>'importacion de datos'!C24</f>
        <v>151401.51</v>
      </c>
      <c r="E24" s="70">
        <f>'importacion de datos'!D24</f>
        <v>179411.03400000007</v>
      </c>
      <c r="F24" s="70">
        <f>'importacion de datos'!E24</f>
        <v>144801.38900201587</v>
      </c>
      <c r="G24" s="70">
        <f>'importacion de datos'!F24</f>
        <v>199394.48039160133</v>
      </c>
      <c r="H24" s="70" t="e">
        <f>'importacion de datos'!#REF!</f>
        <v>#REF!</v>
      </c>
      <c r="I24" s="70" t="e">
        <f>'importacion de datos'!#REF!</f>
        <v>#REF!</v>
      </c>
      <c r="J24" s="70" t="e">
        <f>'importacion de datos'!#REF!</f>
        <v>#REF!</v>
      </c>
      <c r="K24" s="70" t="e">
        <f>'importacion de datos'!#REF!</f>
        <v>#REF!</v>
      </c>
      <c r="L24" s="70" t="e">
        <f>'importacion de datos'!#REF!</f>
        <v>#REF!</v>
      </c>
      <c r="M24" s="70">
        <f>'importacion de datos'!L24</f>
        <v>0</v>
      </c>
      <c r="N24" s="70">
        <f>'importacion de datos'!M24</f>
        <v>0</v>
      </c>
      <c r="O24" s="46" t="e">
        <f>SUM(C24:N24)</f>
        <v>#REF!</v>
      </c>
      <c r="P24" s="36"/>
      <c r="Q24" s="63" t="s">
        <v>36</v>
      </c>
      <c r="R24" s="46">
        <v>1731560</v>
      </c>
      <c r="S24" s="46">
        <v>1751106.9999999998</v>
      </c>
      <c r="T24" s="46">
        <v>935611.3999999999</v>
      </c>
      <c r="U24" s="46">
        <v>1077555.6</v>
      </c>
      <c r="V24" s="46">
        <v>1136033.23</v>
      </c>
      <c r="W24" s="46">
        <v>1901064.77</v>
      </c>
      <c r="X24" s="46" t="e">
        <f t="shared" si="0"/>
        <v>#REF!</v>
      </c>
    </row>
    <row r="25" spans="2:26" ht="12.75">
      <c r="B25" s="24" t="s">
        <v>37</v>
      </c>
      <c r="C25" s="71">
        <f>'importacion de datos'!B25</f>
        <v>0</v>
      </c>
      <c r="D25" s="71">
        <f>'importacion de datos'!C25</f>
        <v>0</v>
      </c>
      <c r="E25" s="71">
        <f>'importacion de datos'!D25</f>
        <v>0</v>
      </c>
      <c r="F25" s="71">
        <f>'importacion de datos'!E25</f>
        <v>0</v>
      </c>
      <c r="G25" s="71">
        <f>'importacion de datos'!F25</f>
        <v>0</v>
      </c>
      <c r="H25" s="72" t="e">
        <f>'importacion de datos'!#REF!</f>
        <v>#REF!</v>
      </c>
      <c r="I25" s="72" t="e">
        <f>'importacion de datos'!#REF!</f>
        <v>#REF!</v>
      </c>
      <c r="J25" s="72" t="e">
        <f>'importacion de datos'!#REF!</f>
        <v>#REF!</v>
      </c>
      <c r="K25" s="72" t="e">
        <f>'importacion de datos'!#REF!</f>
        <v>#REF!</v>
      </c>
      <c r="L25" s="72" t="e">
        <f>'importacion de datos'!#REF!</f>
        <v>#REF!</v>
      </c>
      <c r="M25" s="72">
        <f>'importacion de datos'!L25</f>
        <v>0</v>
      </c>
      <c r="N25" s="72">
        <f>'importacion de datos'!M25</f>
        <v>0</v>
      </c>
      <c r="O25" s="66" t="e">
        <f>SUM(C25:N25)</f>
        <v>#REF!</v>
      </c>
      <c r="P25" s="36"/>
      <c r="Q25" s="67" t="s">
        <v>37</v>
      </c>
      <c r="R25" s="66">
        <v>2997991.7430233704</v>
      </c>
      <c r="S25" s="66">
        <v>4967633.930000001</v>
      </c>
      <c r="T25" s="66">
        <v>3464365.9464000002</v>
      </c>
      <c r="U25" s="66">
        <v>2807521.83</v>
      </c>
      <c r="V25" s="66">
        <v>1466119.39</v>
      </c>
      <c r="W25" s="66">
        <v>2003342.9085000001</v>
      </c>
      <c r="X25" s="66" t="e">
        <f t="shared" si="0"/>
        <v>#REF!</v>
      </c>
      <c r="Z25" s="1" t="s">
        <v>0</v>
      </c>
    </row>
    <row r="26" spans="2:23" ht="12.75">
      <c r="B26" s="32" t="s">
        <v>38</v>
      </c>
      <c r="C26" s="68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60" t="s">
        <v>0</v>
      </c>
      <c r="P26" s="54"/>
      <c r="Q26" s="32" t="s">
        <v>38</v>
      </c>
      <c r="S26" s="60" t="s">
        <v>0</v>
      </c>
      <c r="T26" s="54" t="s">
        <v>0</v>
      </c>
      <c r="U26" s="54"/>
      <c r="V26" s="54"/>
      <c r="W26" s="54"/>
    </row>
    <row r="27" spans="2:24" ht="12.75">
      <c r="B27" s="33" t="s">
        <v>39</v>
      </c>
      <c r="C27" s="73">
        <f>'importacion de datos'!B27</f>
        <v>24</v>
      </c>
      <c r="D27" s="73">
        <f>'importacion de datos'!C27</f>
        <v>24</v>
      </c>
      <c r="E27" s="73">
        <f>'importacion de datos'!D27</f>
        <v>24</v>
      </c>
      <c r="F27" s="73">
        <f>'importacion de datos'!E27</f>
        <v>24</v>
      </c>
      <c r="G27" s="73">
        <f>'importacion de datos'!F27</f>
        <v>24</v>
      </c>
      <c r="H27" s="73" t="e">
        <f>'importacion de datos'!#REF!</f>
        <v>#REF!</v>
      </c>
      <c r="I27" s="73" t="e">
        <f>'importacion de datos'!#REF!</f>
        <v>#REF!</v>
      </c>
      <c r="J27" s="73" t="e">
        <f>'importacion de datos'!#REF!</f>
        <v>#REF!</v>
      </c>
      <c r="K27" s="73" t="e">
        <f>'importacion de datos'!#REF!</f>
        <v>#REF!</v>
      </c>
      <c r="L27" s="73" t="e">
        <f>'importacion de datos'!#REF!</f>
        <v>#REF!</v>
      </c>
      <c r="M27" s="73">
        <f>'importacion de datos'!L27</f>
        <v>0</v>
      </c>
      <c r="N27" s="73">
        <f>'importacion de datos'!M27</f>
        <v>0</v>
      </c>
      <c r="O27" s="74" t="e">
        <f aca="true" t="shared" si="1" ref="O27:O33">SUM(C27:N27)</f>
        <v>#REF!</v>
      </c>
      <c r="P27" s="54"/>
      <c r="Q27" s="62" t="s">
        <v>39</v>
      </c>
      <c r="R27" s="74">
        <v>60</v>
      </c>
      <c r="S27" s="74">
        <v>60</v>
      </c>
      <c r="T27" s="74">
        <v>60</v>
      </c>
      <c r="U27" s="74">
        <v>60</v>
      </c>
      <c r="V27" s="74">
        <v>60</v>
      </c>
      <c r="W27" s="74">
        <v>72</v>
      </c>
      <c r="X27" s="74" t="e">
        <f t="shared" si="0"/>
        <v>#REF!</v>
      </c>
    </row>
    <row r="28" spans="2:24" ht="12.75">
      <c r="B28" s="20" t="s">
        <v>40</v>
      </c>
      <c r="C28" s="75">
        <f>'importacion de datos'!B28</f>
        <v>0</v>
      </c>
      <c r="D28" s="75">
        <f>'importacion de datos'!C28</f>
        <v>28</v>
      </c>
      <c r="E28" s="75">
        <f>'importacion de datos'!D28</f>
        <v>32</v>
      </c>
      <c r="F28" s="75">
        <f>'importacion de datos'!E28</f>
        <v>0</v>
      </c>
      <c r="G28" s="75">
        <f>'importacion de datos'!F28</f>
        <v>32</v>
      </c>
      <c r="H28" s="75" t="e">
        <f>'importacion de datos'!#REF!</f>
        <v>#REF!</v>
      </c>
      <c r="I28" s="75" t="e">
        <f>'importacion de datos'!#REF!</f>
        <v>#REF!</v>
      </c>
      <c r="J28" s="75" t="e">
        <f>'importacion de datos'!#REF!</f>
        <v>#REF!</v>
      </c>
      <c r="K28" s="75" t="e">
        <f>'importacion de datos'!#REF!</f>
        <v>#REF!</v>
      </c>
      <c r="L28" s="75" t="e">
        <f>'importacion de datos'!#REF!</f>
        <v>#REF!</v>
      </c>
      <c r="M28" s="75">
        <f>'importacion de datos'!L28</f>
        <v>0</v>
      </c>
      <c r="N28" s="75">
        <f>'importacion de datos'!M28</f>
        <v>0</v>
      </c>
      <c r="O28" s="76" t="e">
        <f t="shared" si="1"/>
        <v>#REF!</v>
      </c>
      <c r="P28" s="54"/>
      <c r="Q28" s="63" t="s">
        <v>40</v>
      </c>
      <c r="R28" s="76">
        <v>4</v>
      </c>
      <c r="S28" s="76">
        <v>48</v>
      </c>
      <c r="T28" s="76">
        <v>62</v>
      </c>
      <c r="U28" s="76">
        <v>50</v>
      </c>
      <c r="V28" s="76">
        <v>66</v>
      </c>
      <c r="W28" s="76">
        <v>66</v>
      </c>
      <c r="X28" s="76" t="e">
        <f t="shared" si="0"/>
        <v>#REF!</v>
      </c>
    </row>
    <row r="29" spans="2:24" ht="12.75">
      <c r="B29" s="20" t="s">
        <v>41</v>
      </c>
      <c r="C29" s="75">
        <f>'importacion de datos'!B29</f>
        <v>0</v>
      </c>
      <c r="D29" s="75">
        <f>'importacion de datos'!C29</f>
        <v>23</v>
      </c>
      <c r="E29" s="75">
        <f>'importacion de datos'!D29</f>
        <v>30</v>
      </c>
      <c r="F29" s="75">
        <f>'importacion de datos'!E29</f>
        <v>0</v>
      </c>
      <c r="G29" s="75">
        <f>'importacion de datos'!F29</f>
        <v>27</v>
      </c>
      <c r="H29" s="75" t="e">
        <f>'importacion de datos'!#REF!</f>
        <v>#REF!</v>
      </c>
      <c r="I29" s="75" t="e">
        <f>'importacion de datos'!#REF!</f>
        <v>#REF!</v>
      </c>
      <c r="J29" s="75" t="e">
        <f>'importacion de datos'!#REF!</f>
        <v>#REF!</v>
      </c>
      <c r="K29" s="75" t="e">
        <f>'importacion de datos'!#REF!</f>
        <v>#REF!</v>
      </c>
      <c r="L29" s="75" t="e">
        <f>'importacion de datos'!#REF!</f>
        <v>#REF!</v>
      </c>
      <c r="M29" s="75">
        <f>'importacion de datos'!L29</f>
        <v>0</v>
      </c>
      <c r="N29" s="75">
        <f>'importacion de datos'!M29</f>
        <v>0</v>
      </c>
      <c r="O29" s="76" t="e">
        <f t="shared" si="1"/>
        <v>#REF!</v>
      </c>
      <c r="P29" s="54"/>
      <c r="Q29" s="63" t="s">
        <v>41</v>
      </c>
      <c r="R29" s="76">
        <v>3</v>
      </c>
      <c r="S29" s="76">
        <v>6</v>
      </c>
      <c r="T29" s="76">
        <v>58</v>
      </c>
      <c r="U29" s="76">
        <v>0</v>
      </c>
      <c r="V29" s="76">
        <v>18</v>
      </c>
      <c r="W29" s="76">
        <v>39</v>
      </c>
      <c r="X29" s="76" t="e">
        <f t="shared" si="0"/>
        <v>#REF!</v>
      </c>
    </row>
    <row r="30" spans="2:24" ht="12.75">
      <c r="B30" s="20" t="s">
        <v>42</v>
      </c>
      <c r="C30" s="75">
        <f>'importacion de datos'!B30</f>
        <v>0</v>
      </c>
      <c r="D30" s="75">
        <f>'importacion de datos'!C30</f>
        <v>0</v>
      </c>
      <c r="E30" s="75">
        <f>'importacion de datos'!D30</f>
        <v>0</v>
      </c>
      <c r="F30" s="75">
        <f>'importacion de datos'!E30</f>
        <v>0</v>
      </c>
      <c r="G30" s="75">
        <f>'importacion de datos'!F30</f>
        <v>0</v>
      </c>
      <c r="H30" s="75" t="e">
        <f>'importacion de datos'!#REF!</f>
        <v>#REF!</v>
      </c>
      <c r="I30" s="75" t="e">
        <f>'importacion de datos'!#REF!</f>
        <v>#REF!</v>
      </c>
      <c r="J30" s="75" t="e">
        <f>'importacion de datos'!#REF!</f>
        <v>#REF!</v>
      </c>
      <c r="K30" s="75" t="e">
        <f>'importacion de datos'!#REF!</f>
        <v>#REF!</v>
      </c>
      <c r="L30" s="75" t="e">
        <f>'importacion de datos'!#REF!</f>
        <v>#REF!</v>
      </c>
      <c r="M30" s="75">
        <f>'importacion de datos'!L30</f>
        <v>0</v>
      </c>
      <c r="N30" s="75">
        <f>'importacion de datos'!M30</f>
        <v>0</v>
      </c>
      <c r="O30" s="76" t="e">
        <f t="shared" si="1"/>
        <v>#REF!</v>
      </c>
      <c r="P30" s="54"/>
      <c r="Q30" s="63" t="s">
        <v>42</v>
      </c>
      <c r="R30" s="76"/>
      <c r="S30" s="76">
        <v>0</v>
      </c>
      <c r="T30" s="76">
        <v>0</v>
      </c>
      <c r="U30" s="76">
        <v>0</v>
      </c>
      <c r="V30" s="76">
        <v>0</v>
      </c>
      <c r="W30" s="76">
        <v>0</v>
      </c>
      <c r="X30" s="76" t="e">
        <f t="shared" si="0"/>
        <v>#REF!</v>
      </c>
    </row>
    <row r="31" spans="2:24" ht="12.75">
      <c r="B31" s="20" t="s">
        <v>43</v>
      </c>
      <c r="C31" s="75">
        <f>'importacion de datos'!B31</f>
        <v>0</v>
      </c>
      <c r="D31" s="75">
        <f>'importacion de datos'!C31</f>
        <v>0</v>
      </c>
      <c r="E31" s="75">
        <f>'importacion de datos'!D31</f>
        <v>0</v>
      </c>
      <c r="F31" s="75">
        <f>'importacion de datos'!E31</f>
        <v>0</v>
      </c>
      <c r="G31" s="75">
        <f>'importacion de datos'!F31</f>
        <v>0</v>
      </c>
      <c r="H31" s="75" t="e">
        <f>'importacion de datos'!#REF!</f>
        <v>#REF!</v>
      </c>
      <c r="I31" s="75" t="e">
        <f>'importacion de datos'!#REF!</f>
        <v>#REF!</v>
      </c>
      <c r="J31" s="75" t="e">
        <f>'importacion de datos'!#REF!</f>
        <v>#REF!</v>
      </c>
      <c r="K31" s="75" t="e">
        <f>'importacion de datos'!#REF!</f>
        <v>#REF!</v>
      </c>
      <c r="L31" s="75" t="e">
        <f>'importacion de datos'!#REF!</f>
        <v>#REF!</v>
      </c>
      <c r="M31" s="75">
        <f>'importacion de datos'!L31</f>
        <v>0</v>
      </c>
      <c r="N31" s="75">
        <f>'importacion de datos'!M31</f>
        <v>0</v>
      </c>
      <c r="O31" s="76" t="e">
        <f t="shared" si="1"/>
        <v>#REF!</v>
      </c>
      <c r="P31" s="54"/>
      <c r="Q31" s="63" t="s">
        <v>43</v>
      </c>
      <c r="R31" s="76"/>
      <c r="S31" s="76">
        <v>0</v>
      </c>
      <c r="T31" s="76">
        <v>0</v>
      </c>
      <c r="U31" s="76">
        <v>0</v>
      </c>
      <c r="V31" s="76">
        <v>0</v>
      </c>
      <c r="W31" s="76">
        <v>0</v>
      </c>
      <c r="X31" s="76" t="e">
        <f t="shared" si="0"/>
        <v>#REF!</v>
      </c>
    </row>
    <row r="32" spans="2:24" ht="12.75">
      <c r="B32" s="20" t="s">
        <v>44</v>
      </c>
      <c r="C32" s="75">
        <f>'importacion de datos'!B32</f>
        <v>0</v>
      </c>
      <c r="D32" s="75">
        <f>'importacion de datos'!C32</f>
        <v>0</v>
      </c>
      <c r="E32" s="75">
        <f>'importacion de datos'!D32</f>
        <v>0</v>
      </c>
      <c r="F32" s="75">
        <f>'importacion de datos'!E32</f>
        <v>0</v>
      </c>
      <c r="G32" s="75">
        <f>'importacion de datos'!F32</f>
        <v>0</v>
      </c>
      <c r="H32" s="75" t="e">
        <f>'importacion de datos'!#REF!</f>
        <v>#REF!</v>
      </c>
      <c r="I32" s="75" t="e">
        <f>'importacion de datos'!#REF!</f>
        <v>#REF!</v>
      </c>
      <c r="J32" s="75" t="e">
        <f>'importacion de datos'!#REF!</f>
        <v>#REF!</v>
      </c>
      <c r="K32" s="75" t="e">
        <f>'importacion de datos'!#REF!</f>
        <v>#REF!</v>
      </c>
      <c r="L32" s="75" t="e">
        <f>'importacion de datos'!#REF!</f>
        <v>#REF!</v>
      </c>
      <c r="M32" s="75">
        <f>'importacion de datos'!L32</f>
        <v>0</v>
      </c>
      <c r="N32" s="75">
        <f>'importacion de datos'!M32</f>
        <v>0</v>
      </c>
      <c r="O32" s="76" t="e">
        <f t="shared" si="1"/>
        <v>#REF!</v>
      </c>
      <c r="P32" s="54"/>
      <c r="Q32" s="63" t="s">
        <v>44</v>
      </c>
      <c r="R32" s="76"/>
      <c r="S32" s="76">
        <v>0</v>
      </c>
      <c r="T32" s="76">
        <v>0</v>
      </c>
      <c r="U32" s="76">
        <v>0</v>
      </c>
      <c r="V32" s="76">
        <v>0</v>
      </c>
      <c r="W32" s="76">
        <v>0</v>
      </c>
      <c r="X32" s="76" t="e">
        <f t="shared" si="0"/>
        <v>#REF!</v>
      </c>
    </row>
    <row r="33" spans="2:24" ht="12.75">
      <c r="B33" s="24" t="s">
        <v>45</v>
      </c>
      <c r="C33" s="77">
        <f>'importacion de datos'!B33</f>
        <v>0</v>
      </c>
      <c r="D33" s="77">
        <f>'importacion de datos'!C33</f>
        <v>0</v>
      </c>
      <c r="E33" s="77">
        <f>'importacion de datos'!D33</f>
        <v>0</v>
      </c>
      <c r="F33" s="77">
        <f>'importacion de datos'!E33</f>
        <v>0</v>
      </c>
      <c r="G33" s="77">
        <f>'importacion de datos'!F33</f>
        <v>0</v>
      </c>
      <c r="H33" s="77" t="e">
        <f>'importacion de datos'!#REF!</f>
        <v>#REF!</v>
      </c>
      <c r="I33" s="77" t="e">
        <f>'importacion de datos'!#REF!</f>
        <v>#REF!</v>
      </c>
      <c r="J33" s="77" t="e">
        <f>'importacion de datos'!#REF!</f>
        <v>#REF!</v>
      </c>
      <c r="K33" s="77" t="e">
        <f>'importacion de datos'!#REF!</f>
        <v>#REF!</v>
      </c>
      <c r="L33" s="77" t="e">
        <f>'importacion de datos'!#REF!</f>
        <v>#REF!</v>
      </c>
      <c r="M33" s="77">
        <f>'importacion de datos'!L33</f>
        <v>0</v>
      </c>
      <c r="N33" s="77">
        <f>'importacion de datos'!M33</f>
        <v>0</v>
      </c>
      <c r="O33" s="53" t="e">
        <f t="shared" si="1"/>
        <v>#REF!</v>
      </c>
      <c r="P33" s="54"/>
      <c r="Q33" s="67" t="s">
        <v>45</v>
      </c>
      <c r="R33" s="53"/>
      <c r="S33" s="53">
        <v>0</v>
      </c>
      <c r="T33" s="53">
        <v>0</v>
      </c>
      <c r="U33" s="53">
        <v>0</v>
      </c>
      <c r="V33" s="53">
        <v>0</v>
      </c>
      <c r="W33" s="53">
        <v>0</v>
      </c>
      <c r="X33" s="53" t="e">
        <f t="shared" si="0"/>
        <v>#REF!</v>
      </c>
    </row>
    <row r="34" spans="2:23" ht="12.75">
      <c r="B34" s="32" t="s">
        <v>46</v>
      </c>
      <c r="C34" s="68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60" t="s">
        <v>0</v>
      </c>
      <c r="P34" s="54"/>
      <c r="Q34" s="32" t="s">
        <v>46</v>
      </c>
      <c r="S34" s="60" t="s">
        <v>0</v>
      </c>
      <c r="T34" s="54" t="s">
        <v>0</v>
      </c>
      <c r="U34" s="54"/>
      <c r="V34" s="54"/>
      <c r="W34" s="54"/>
    </row>
    <row r="35" spans="2:24" ht="12.75">
      <c r="B35" s="33" t="s">
        <v>47</v>
      </c>
      <c r="C35" s="69">
        <f>'importacion de datos'!B35</f>
        <v>194</v>
      </c>
      <c r="D35" s="69">
        <f>'importacion de datos'!C35</f>
        <v>193</v>
      </c>
      <c r="E35" s="69">
        <f>'importacion de datos'!D35</f>
        <v>207</v>
      </c>
      <c r="F35" s="69">
        <f>'importacion de datos'!E35</f>
        <v>198</v>
      </c>
      <c r="G35" s="69">
        <f>'importacion de datos'!F35</f>
        <v>0</v>
      </c>
      <c r="H35" s="69" t="e">
        <f>'importacion de datos'!#REF!</f>
        <v>#REF!</v>
      </c>
      <c r="I35" s="69" t="e">
        <f>'importacion de datos'!#REF!</f>
        <v>#REF!</v>
      </c>
      <c r="J35" s="69" t="e">
        <f>'importacion de datos'!#REF!</f>
        <v>#REF!</v>
      </c>
      <c r="K35" s="69" t="e">
        <f>'importacion de datos'!#REF!</f>
        <v>#REF!</v>
      </c>
      <c r="L35" s="69" t="e">
        <f>'importacion de datos'!#REF!</f>
        <v>#REF!</v>
      </c>
      <c r="M35" s="69">
        <f>'importacion de datos'!L35</f>
        <v>0</v>
      </c>
      <c r="N35" s="69">
        <f>'importacion de datos'!M35</f>
        <v>0</v>
      </c>
      <c r="O35" s="35" t="e">
        <f>AVERAGE(C35:N35)</f>
        <v>#REF!</v>
      </c>
      <c r="P35" s="36"/>
      <c r="Q35" s="62" t="s">
        <v>47</v>
      </c>
      <c r="R35" s="35">
        <v>394</v>
      </c>
      <c r="S35" s="35">
        <v>272.9166666666667</v>
      </c>
      <c r="T35" s="35">
        <v>264.5833333333333</v>
      </c>
      <c r="U35" s="35">
        <v>152</v>
      </c>
      <c r="V35" s="35">
        <v>76.83333333333333</v>
      </c>
      <c r="W35" s="35">
        <v>101.16666666666667</v>
      </c>
      <c r="X35" s="35" t="e">
        <f t="shared" si="0"/>
        <v>#REF!</v>
      </c>
    </row>
    <row r="36" spans="2:24" ht="12.75">
      <c r="B36" s="20" t="s">
        <v>48</v>
      </c>
      <c r="C36" s="47">
        <f>'importacion de datos'!B36</f>
        <v>783</v>
      </c>
      <c r="D36" s="47">
        <f>'importacion de datos'!C36</f>
        <v>793</v>
      </c>
      <c r="E36" s="47">
        <f>'importacion de datos'!D36</f>
        <v>855</v>
      </c>
      <c r="F36" s="47">
        <f>'importacion de datos'!E36</f>
        <v>769</v>
      </c>
      <c r="G36" s="47">
        <f>'importacion de datos'!F36</f>
        <v>196</v>
      </c>
      <c r="H36" s="47" t="e">
        <f>'importacion de datos'!#REF!</f>
        <v>#REF!</v>
      </c>
      <c r="I36" s="47" t="e">
        <f>'importacion de datos'!#REF!</f>
        <v>#REF!</v>
      </c>
      <c r="J36" s="47" t="e">
        <f>'importacion de datos'!#REF!</f>
        <v>#REF!</v>
      </c>
      <c r="K36" s="47" t="e">
        <f>'importacion de datos'!#REF!</f>
        <v>#REF!</v>
      </c>
      <c r="L36" s="47" t="e">
        <f>'importacion de datos'!#REF!</f>
        <v>#REF!</v>
      </c>
      <c r="M36" s="47">
        <f>'importacion de datos'!L36</f>
        <v>0</v>
      </c>
      <c r="N36" s="47">
        <f>'importacion de datos'!M36</f>
        <v>0</v>
      </c>
      <c r="O36" s="46" t="e">
        <f>AVERAGE(C36:N36)</f>
        <v>#REF!</v>
      </c>
      <c r="P36" s="36"/>
      <c r="Q36" s="63" t="s">
        <v>48</v>
      </c>
      <c r="R36" s="46">
        <v>279</v>
      </c>
      <c r="S36" s="46">
        <v>160.91666666666666</v>
      </c>
      <c r="T36" s="46">
        <v>1.25</v>
      </c>
      <c r="U36" s="46">
        <v>0</v>
      </c>
      <c r="V36" s="46">
        <v>632.5833333333334</v>
      </c>
      <c r="W36" s="46">
        <v>415.5</v>
      </c>
      <c r="X36" s="46" t="e">
        <f t="shared" si="0"/>
        <v>#REF!</v>
      </c>
    </row>
    <row r="37" spans="2:24" ht="12.75">
      <c r="B37" s="20" t="s">
        <v>49</v>
      </c>
      <c r="C37" s="47">
        <f>'importacion de datos'!B37</f>
        <v>9422</v>
      </c>
      <c r="D37" s="47">
        <f>'importacion de datos'!C37</f>
        <v>9417</v>
      </c>
      <c r="E37" s="47">
        <f>'importacion de datos'!D37</f>
        <v>9915</v>
      </c>
      <c r="F37" s="47">
        <f>'importacion de datos'!E37</f>
        <v>9390</v>
      </c>
      <c r="G37" s="47">
        <f>'importacion de datos'!F37</f>
        <v>4199</v>
      </c>
      <c r="H37" s="47" t="e">
        <f>'importacion de datos'!#REF!</f>
        <v>#REF!</v>
      </c>
      <c r="I37" s="47" t="e">
        <f>'importacion de datos'!#REF!</f>
        <v>#REF!</v>
      </c>
      <c r="J37" s="47" t="e">
        <f>'importacion de datos'!#REF!</f>
        <v>#REF!</v>
      </c>
      <c r="K37" s="47" t="e">
        <f>'importacion de datos'!#REF!</f>
        <v>#REF!</v>
      </c>
      <c r="L37" s="47" t="e">
        <f>'importacion de datos'!#REF!</f>
        <v>#REF!</v>
      </c>
      <c r="M37" s="47">
        <f>'importacion de datos'!L37</f>
        <v>0</v>
      </c>
      <c r="N37" s="47">
        <f>'importacion de datos'!M37</f>
        <v>0</v>
      </c>
      <c r="O37" s="46" t="e">
        <f>AVERAGE(C37:N37)</f>
        <v>#REF!</v>
      </c>
      <c r="P37" s="36"/>
      <c r="Q37" s="63" t="s">
        <v>49</v>
      </c>
      <c r="R37" s="46">
        <v>2691</v>
      </c>
      <c r="S37" s="46">
        <v>359.8333333333333</v>
      </c>
      <c r="T37" s="46">
        <v>53.083333333333336</v>
      </c>
      <c r="U37" s="46">
        <v>34</v>
      </c>
      <c r="V37" s="46">
        <v>2604.25</v>
      </c>
      <c r="W37" s="46">
        <v>6621.333333333333</v>
      </c>
      <c r="X37" s="46" t="e">
        <f t="shared" si="0"/>
        <v>#REF!</v>
      </c>
    </row>
    <row r="38" spans="2:24" ht="12.75">
      <c r="B38" s="24" t="s">
        <v>50</v>
      </c>
      <c r="C38" s="78">
        <f>'importacion de datos'!B38</f>
        <v>1031</v>
      </c>
      <c r="D38" s="78">
        <f>'importacion de datos'!C38</f>
        <v>1036</v>
      </c>
      <c r="E38" s="78">
        <f>'importacion de datos'!D38</f>
        <v>1221</v>
      </c>
      <c r="F38" s="78">
        <f>'importacion de datos'!E38</f>
        <v>1163</v>
      </c>
      <c r="G38" s="78">
        <f>'importacion de datos'!F38</f>
        <v>7139</v>
      </c>
      <c r="H38" s="78" t="e">
        <f>'importacion de datos'!#REF!</f>
        <v>#REF!</v>
      </c>
      <c r="I38" s="78" t="e">
        <f>'importacion de datos'!#REF!</f>
        <v>#REF!</v>
      </c>
      <c r="J38" s="78" t="e">
        <f>'importacion de datos'!#REF!</f>
        <v>#REF!</v>
      </c>
      <c r="K38" s="78" t="e">
        <f>'importacion de datos'!#REF!</f>
        <v>#REF!</v>
      </c>
      <c r="L38" s="78" t="e">
        <f>'importacion de datos'!#REF!</f>
        <v>#REF!</v>
      </c>
      <c r="M38" s="78">
        <f>'importacion de datos'!L38</f>
        <v>0</v>
      </c>
      <c r="N38" s="78">
        <f>'importacion de datos'!M38</f>
        <v>0</v>
      </c>
      <c r="O38" s="66" t="e">
        <f>AVERAGE(C38:N38)</f>
        <v>#REF!</v>
      </c>
      <c r="P38" s="36"/>
      <c r="Q38" s="67" t="s">
        <v>50</v>
      </c>
      <c r="R38" s="66">
        <v>4850</v>
      </c>
      <c r="S38" s="66">
        <v>7563</v>
      </c>
      <c r="T38" s="66">
        <v>8246.75</v>
      </c>
      <c r="U38" s="66">
        <v>7939.416666666667</v>
      </c>
      <c r="V38" s="66">
        <v>6030.583333333333</v>
      </c>
      <c r="W38" s="66">
        <v>3454.4166666666665</v>
      </c>
      <c r="X38" s="66" t="e">
        <f t="shared" si="0"/>
        <v>#REF!</v>
      </c>
    </row>
    <row r="39" spans="2:23" ht="12.75">
      <c r="B39" s="32" t="s">
        <v>51</v>
      </c>
      <c r="C39" s="68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60" t="s">
        <v>0</v>
      </c>
      <c r="P39" s="54"/>
      <c r="Q39" s="32" t="s">
        <v>51</v>
      </c>
      <c r="S39" s="60" t="s">
        <v>0</v>
      </c>
      <c r="T39" s="54" t="s">
        <v>0</v>
      </c>
      <c r="U39" s="54"/>
      <c r="V39" s="54"/>
      <c r="W39" s="54"/>
    </row>
    <row r="40" spans="2:24" ht="12.75">
      <c r="B40" s="33" t="s">
        <v>52</v>
      </c>
      <c r="C40" s="73">
        <f>'importacion de datos'!B40</f>
        <v>23</v>
      </c>
      <c r="D40" s="73">
        <f>'importacion de datos'!C40</f>
        <v>23</v>
      </c>
      <c r="E40" s="73">
        <f>'importacion de datos'!D40</f>
        <v>23</v>
      </c>
      <c r="F40" s="73">
        <f>'importacion de datos'!E40</f>
        <v>23</v>
      </c>
      <c r="G40" s="73">
        <f>'importacion de datos'!F40</f>
        <v>23</v>
      </c>
      <c r="H40" s="73" t="e">
        <f>'importacion de datos'!#REF!</f>
        <v>#REF!</v>
      </c>
      <c r="I40" s="73" t="e">
        <f>'importacion de datos'!#REF!</f>
        <v>#REF!</v>
      </c>
      <c r="J40" s="73" t="e">
        <f>'importacion de datos'!#REF!</f>
        <v>#REF!</v>
      </c>
      <c r="K40" s="73" t="e">
        <f>'importacion de datos'!#REF!</f>
        <v>#REF!</v>
      </c>
      <c r="L40" s="73" t="e">
        <f>'importacion de datos'!#REF!</f>
        <v>#REF!</v>
      </c>
      <c r="M40" s="73">
        <f>'importacion de datos'!L40</f>
        <v>0</v>
      </c>
      <c r="N40" s="73">
        <f>'importacion de datos'!M40</f>
        <v>0</v>
      </c>
      <c r="O40" s="79">
        <f>N40</f>
        <v>0</v>
      </c>
      <c r="P40" s="80"/>
      <c r="Q40" s="62" t="s">
        <v>52</v>
      </c>
      <c r="R40" s="79">
        <v>19</v>
      </c>
      <c r="S40" s="79">
        <v>20</v>
      </c>
      <c r="T40" s="79">
        <v>21</v>
      </c>
      <c r="U40" s="79">
        <v>21</v>
      </c>
      <c r="V40" s="79">
        <v>21</v>
      </c>
      <c r="W40" s="79">
        <v>21</v>
      </c>
      <c r="X40" s="79">
        <f t="shared" si="0"/>
        <v>0</v>
      </c>
    </row>
    <row r="41" spans="2:24" ht="12.75">
      <c r="B41" s="20" t="s">
        <v>53</v>
      </c>
      <c r="C41" s="75">
        <f>'importacion de datos'!B41</f>
        <v>3</v>
      </c>
      <c r="D41" s="75">
        <f>'importacion de datos'!C41</f>
        <v>3</v>
      </c>
      <c r="E41" s="75">
        <f>'importacion de datos'!D41</f>
        <v>3</v>
      </c>
      <c r="F41" s="75">
        <f>'importacion de datos'!E41</f>
        <v>3</v>
      </c>
      <c r="G41" s="75">
        <f>'importacion de datos'!F41</f>
        <v>3</v>
      </c>
      <c r="H41" s="75" t="e">
        <f>'importacion de datos'!#REF!</f>
        <v>#REF!</v>
      </c>
      <c r="I41" s="75" t="e">
        <f>'importacion de datos'!#REF!</f>
        <v>#REF!</v>
      </c>
      <c r="J41" s="75" t="e">
        <f>'importacion de datos'!#REF!</f>
        <v>#REF!</v>
      </c>
      <c r="K41" s="75" t="e">
        <f>'importacion de datos'!#REF!</f>
        <v>#REF!</v>
      </c>
      <c r="L41" s="75" t="e">
        <f>'importacion de datos'!#REF!</f>
        <v>#REF!</v>
      </c>
      <c r="M41" s="75">
        <f>'importacion de datos'!L41</f>
        <v>0</v>
      </c>
      <c r="N41" s="75">
        <f>'importacion de datos'!M41</f>
        <v>0</v>
      </c>
      <c r="O41" s="81">
        <f>N41</f>
        <v>0</v>
      </c>
      <c r="P41" s="80"/>
      <c r="Q41" s="63" t="s">
        <v>53</v>
      </c>
      <c r="R41" s="81">
        <v>2</v>
      </c>
      <c r="S41" s="81">
        <v>2</v>
      </c>
      <c r="T41" s="81">
        <v>2</v>
      </c>
      <c r="U41" s="81">
        <v>2</v>
      </c>
      <c r="V41" s="81">
        <v>2</v>
      </c>
      <c r="W41" s="81">
        <v>2</v>
      </c>
      <c r="X41" s="81">
        <f t="shared" si="0"/>
        <v>0</v>
      </c>
    </row>
    <row r="42" spans="2:24" ht="12.75">
      <c r="B42" s="24" t="s">
        <v>54</v>
      </c>
      <c r="C42" s="82">
        <f>'importacion de datos'!B42</f>
        <v>11</v>
      </c>
      <c r="D42" s="82">
        <f>'importacion de datos'!C42</f>
        <v>11</v>
      </c>
      <c r="E42" s="82">
        <f>'importacion de datos'!D42</f>
        <v>11</v>
      </c>
      <c r="F42" s="82">
        <f>'importacion de datos'!E42</f>
        <v>11</v>
      </c>
      <c r="G42" s="82">
        <f>'importacion de datos'!F42</f>
        <v>11</v>
      </c>
      <c r="H42" s="82" t="e">
        <f>'importacion de datos'!#REF!</f>
        <v>#REF!</v>
      </c>
      <c r="I42" s="82" t="e">
        <f>'importacion de datos'!#REF!</f>
        <v>#REF!</v>
      </c>
      <c r="J42" s="82" t="e">
        <f>'importacion de datos'!#REF!</f>
        <v>#REF!</v>
      </c>
      <c r="K42" s="82" t="e">
        <f>'importacion de datos'!#REF!</f>
        <v>#REF!</v>
      </c>
      <c r="L42" s="82" t="e">
        <f>'importacion de datos'!#REF!</f>
        <v>#REF!</v>
      </c>
      <c r="M42" s="82">
        <f>'importacion de datos'!L42</f>
        <v>0</v>
      </c>
      <c r="N42" s="82">
        <f>'importacion de datos'!M42</f>
        <v>0</v>
      </c>
      <c r="O42" s="83">
        <f>N42</f>
        <v>0</v>
      </c>
      <c r="P42" s="80"/>
      <c r="Q42" s="67" t="s">
        <v>54</v>
      </c>
      <c r="R42" s="83">
        <v>5</v>
      </c>
      <c r="S42" s="83">
        <v>5</v>
      </c>
      <c r="T42" s="83">
        <v>6</v>
      </c>
      <c r="U42" s="83">
        <v>6</v>
      </c>
      <c r="V42" s="83">
        <v>6</v>
      </c>
      <c r="W42" s="83">
        <v>10</v>
      </c>
      <c r="X42" s="83">
        <f t="shared" si="0"/>
        <v>0</v>
      </c>
    </row>
    <row r="43" spans="2:24" ht="12.75">
      <c r="B43" s="84" t="s">
        <v>55</v>
      </c>
      <c r="C43" s="85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7" t="s">
        <v>0</v>
      </c>
      <c r="P43" s="80"/>
      <c r="Q43" s="84" t="s">
        <v>55</v>
      </c>
      <c r="R43" s="87"/>
      <c r="S43" s="87"/>
      <c r="T43" s="87" t="s">
        <v>0</v>
      </c>
      <c r="U43" s="87"/>
      <c r="V43" s="87"/>
      <c r="W43" s="87"/>
      <c r="X43" s="87"/>
    </row>
    <row r="44" spans="2:24" ht="12.75">
      <c r="B44" s="88" t="s">
        <v>56</v>
      </c>
      <c r="C44" s="89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1" t="s">
        <v>0</v>
      </c>
      <c r="P44" s="80"/>
      <c r="Q44" s="88" t="s">
        <v>56</v>
      </c>
      <c r="R44" s="91"/>
      <c r="S44" s="91"/>
      <c r="T44" s="91" t="s">
        <v>0</v>
      </c>
      <c r="U44" s="91"/>
      <c r="V44" s="91"/>
      <c r="W44" s="91"/>
      <c r="X44" s="91"/>
    </row>
    <row r="45" spans="2:24" ht="12.75">
      <c r="B45" s="33" t="s">
        <v>57</v>
      </c>
      <c r="C45" s="92">
        <f>'importacion de datos'!B45</f>
        <v>216489.7</v>
      </c>
      <c r="D45" s="92">
        <f>'importacion de datos'!C45</f>
        <v>248054.25</v>
      </c>
      <c r="E45" s="92">
        <f>'importacion de datos'!D45</f>
        <v>246313.16</v>
      </c>
      <c r="F45" s="92">
        <f>'importacion de datos'!E45</f>
        <v>273003.52999999997</v>
      </c>
      <c r="G45" s="92">
        <f>'importacion de datos'!F45</f>
        <v>252802.58</v>
      </c>
      <c r="H45" s="92" t="e">
        <f>'importacion de datos'!#REF!</f>
        <v>#REF!</v>
      </c>
      <c r="I45" s="92" t="e">
        <f>'importacion de datos'!#REF!</f>
        <v>#REF!</v>
      </c>
      <c r="J45" s="92" t="e">
        <f>'importacion de datos'!#REF!</f>
        <v>#REF!</v>
      </c>
      <c r="K45" s="92" t="e">
        <f>'importacion de datos'!#REF!</f>
        <v>#REF!</v>
      </c>
      <c r="L45" s="92" t="e">
        <f>'importacion de datos'!#REF!</f>
        <v>#REF!</v>
      </c>
      <c r="M45" s="92">
        <f>'importacion de datos'!L45</f>
        <v>0</v>
      </c>
      <c r="N45" s="92">
        <f>'importacion de datos'!M45</f>
        <v>0</v>
      </c>
      <c r="O45" s="93" t="e">
        <f aca="true" t="shared" si="2" ref="O45:O60">SUM(C45:N45)</f>
        <v>#REF!</v>
      </c>
      <c r="P45" s="50"/>
      <c r="Q45" s="62" t="s">
        <v>57</v>
      </c>
      <c r="R45" s="94">
        <v>1924356.61</v>
      </c>
      <c r="S45" s="95">
        <v>2102659.2663166667</v>
      </c>
      <c r="T45" s="95">
        <v>2586814.8899999997</v>
      </c>
      <c r="U45" s="95">
        <v>2813800.96</v>
      </c>
      <c r="V45" s="95">
        <v>2180293.9899999998</v>
      </c>
      <c r="W45" s="95">
        <v>2854016.19</v>
      </c>
      <c r="X45" s="95" t="e">
        <f aca="true" t="shared" si="3" ref="X45:X88">O45</f>
        <v>#REF!</v>
      </c>
    </row>
    <row r="46" spans="2:24" ht="12.75">
      <c r="B46" s="20" t="s">
        <v>58</v>
      </c>
      <c r="C46" s="96">
        <f>'importacion de datos'!B46</f>
        <v>272488.76</v>
      </c>
      <c r="D46" s="96">
        <f>'importacion de datos'!C46</f>
        <v>251165.57</v>
      </c>
      <c r="E46" s="96">
        <f>'importacion de datos'!D46</f>
        <v>234152.05</v>
      </c>
      <c r="F46" s="96">
        <f>'importacion de datos'!E46</f>
        <v>279200.07</v>
      </c>
      <c r="G46" s="96">
        <f>'importacion de datos'!F46</f>
        <v>320921.4</v>
      </c>
      <c r="H46" s="96" t="e">
        <f>'importacion de datos'!#REF!</f>
        <v>#REF!</v>
      </c>
      <c r="I46" s="96" t="e">
        <f>'importacion de datos'!#REF!</f>
        <v>#REF!</v>
      </c>
      <c r="J46" s="96" t="e">
        <f>'importacion de datos'!#REF!</f>
        <v>#REF!</v>
      </c>
      <c r="K46" s="96" t="e">
        <f>'importacion de datos'!#REF!</f>
        <v>#REF!</v>
      </c>
      <c r="L46" s="96" t="e">
        <f>'importacion de datos'!#REF!</f>
        <v>#REF!</v>
      </c>
      <c r="M46" s="96">
        <f>'importacion de datos'!L46</f>
        <v>0</v>
      </c>
      <c r="N46" s="96">
        <f>'importacion de datos'!M46</f>
        <v>0</v>
      </c>
      <c r="O46" s="49" t="e">
        <f t="shared" si="2"/>
        <v>#REF!</v>
      </c>
      <c r="P46" s="50"/>
      <c r="Q46" s="63" t="s">
        <v>58</v>
      </c>
      <c r="R46" s="94">
        <v>3109155.02</v>
      </c>
      <c r="S46" s="95">
        <v>2908586.6824999996</v>
      </c>
      <c r="T46" s="95">
        <v>2780074.16</v>
      </c>
      <c r="U46" s="95">
        <v>2651956.75</v>
      </c>
      <c r="V46" s="95">
        <v>2653106.33</v>
      </c>
      <c r="W46" s="95">
        <v>4144546.76</v>
      </c>
      <c r="X46" s="95" t="e">
        <f t="shared" si="3"/>
        <v>#REF!</v>
      </c>
    </row>
    <row r="47" spans="2:24" ht="12.75">
      <c r="B47" s="20" t="s">
        <v>59</v>
      </c>
      <c r="C47" s="96">
        <f>'importacion de datos'!B47</f>
        <v>0</v>
      </c>
      <c r="D47" s="96">
        <f>'importacion de datos'!C47</f>
        <v>0</v>
      </c>
      <c r="E47" s="96">
        <f>'importacion de datos'!D47</f>
        <v>95100</v>
      </c>
      <c r="F47" s="96">
        <f>'importacion de datos'!E47</f>
        <v>220850</v>
      </c>
      <c r="G47" s="96">
        <f>'importacion de datos'!F47</f>
        <v>185520</v>
      </c>
      <c r="H47" s="96" t="e">
        <f>'importacion de datos'!#REF!</f>
        <v>#REF!</v>
      </c>
      <c r="I47" s="96" t="e">
        <f>'importacion de datos'!#REF!</f>
        <v>#REF!</v>
      </c>
      <c r="J47" s="96" t="e">
        <f>'importacion de datos'!#REF!</f>
        <v>#REF!</v>
      </c>
      <c r="K47" s="96" t="e">
        <f>'importacion de datos'!#REF!</f>
        <v>#REF!</v>
      </c>
      <c r="L47" s="96" t="e">
        <f>'importacion de datos'!#REF!</f>
        <v>#REF!</v>
      </c>
      <c r="M47" s="96">
        <f>'importacion de datos'!L47</f>
        <v>0</v>
      </c>
      <c r="N47" s="96">
        <f>'importacion de datos'!M47</f>
        <v>0</v>
      </c>
      <c r="O47" s="49" t="e">
        <f t="shared" si="2"/>
        <v>#REF!</v>
      </c>
      <c r="P47" s="50"/>
      <c r="Q47" s="63" t="s">
        <v>59</v>
      </c>
      <c r="R47" s="94">
        <v>682838.09</v>
      </c>
      <c r="S47" s="95">
        <v>979784</v>
      </c>
      <c r="T47" s="95">
        <v>1291882</v>
      </c>
      <c r="U47" s="95">
        <v>1172847</v>
      </c>
      <c r="V47" s="95">
        <v>1384785</v>
      </c>
      <c r="W47" s="95">
        <v>1274661.5</v>
      </c>
      <c r="X47" s="95" t="e">
        <f t="shared" si="3"/>
        <v>#REF!</v>
      </c>
    </row>
    <row r="48" spans="2:24" ht="12.75">
      <c r="B48" s="20" t="s">
        <v>60</v>
      </c>
      <c r="C48" s="96">
        <f>'importacion de datos'!B48</f>
        <v>140318.17</v>
      </c>
      <c r="D48" s="96">
        <f>'importacion de datos'!C48</f>
        <v>309976.81</v>
      </c>
      <c r="E48" s="96">
        <f>'importacion de datos'!D48</f>
        <v>236863.34</v>
      </c>
      <c r="F48" s="96">
        <f>'importacion de datos'!E48</f>
        <v>531752.98</v>
      </c>
      <c r="G48" s="96">
        <f>'importacion de datos'!F48</f>
        <v>486863.9</v>
      </c>
      <c r="H48" s="96" t="e">
        <f>'importacion de datos'!#REF!</f>
        <v>#REF!</v>
      </c>
      <c r="I48" s="96" t="e">
        <f>'importacion de datos'!#REF!</f>
        <v>#REF!</v>
      </c>
      <c r="J48" s="96" t="e">
        <f>'importacion de datos'!#REF!</f>
        <v>#REF!</v>
      </c>
      <c r="K48" s="96" t="e">
        <f>'importacion de datos'!#REF!</f>
        <v>#REF!</v>
      </c>
      <c r="L48" s="96" t="e">
        <f>'importacion de datos'!#REF!</f>
        <v>#REF!</v>
      </c>
      <c r="M48" s="96">
        <f>'importacion de datos'!L48</f>
        <v>0</v>
      </c>
      <c r="N48" s="96">
        <f>'importacion de datos'!M48</f>
        <v>0</v>
      </c>
      <c r="O48" s="49" t="e">
        <f t="shared" si="2"/>
        <v>#REF!</v>
      </c>
      <c r="P48" s="50"/>
      <c r="Q48" s="63" t="s">
        <v>60</v>
      </c>
      <c r="R48" s="94">
        <v>1294065.63</v>
      </c>
      <c r="S48" s="95">
        <v>732998.2125</v>
      </c>
      <c r="T48" s="95">
        <v>1484127.5100000002</v>
      </c>
      <c r="U48" s="95">
        <v>2172268.8200000003</v>
      </c>
      <c r="V48" s="95">
        <v>2254890.13</v>
      </c>
      <c r="W48" s="95">
        <v>4073442.3300000005</v>
      </c>
      <c r="X48" s="95" t="e">
        <f t="shared" si="3"/>
        <v>#REF!</v>
      </c>
    </row>
    <row r="49" spans="2:24" ht="12.75">
      <c r="B49" s="24" t="s">
        <v>61</v>
      </c>
      <c r="C49" s="97">
        <f>'importacion de datos'!B49</f>
        <v>629296.63</v>
      </c>
      <c r="D49" s="97">
        <f>'importacion de datos'!C49</f>
        <v>809196.63</v>
      </c>
      <c r="E49" s="97">
        <f>'importacion de datos'!D49</f>
        <v>812428.55</v>
      </c>
      <c r="F49" s="97">
        <f>'importacion de datos'!E49</f>
        <v>1304806.58</v>
      </c>
      <c r="G49" s="97">
        <f>'importacion de datos'!F49</f>
        <v>1246107.88</v>
      </c>
      <c r="H49" s="97" t="e">
        <f>'importacion de datos'!#REF!</f>
        <v>#REF!</v>
      </c>
      <c r="I49" s="97" t="e">
        <f>'importacion de datos'!#REF!</f>
        <v>#REF!</v>
      </c>
      <c r="J49" s="97" t="e">
        <f>'importacion de datos'!#REF!</f>
        <v>#REF!</v>
      </c>
      <c r="K49" s="97" t="e">
        <f>'importacion de datos'!#REF!</f>
        <v>#REF!</v>
      </c>
      <c r="L49" s="97" t="e">
        <f>'importacion de datos'!#REF!</f>
        <v>#REF!</v>
      </c>
      <c r="M49" s="97">
        <f>'importacion de datos'!L49</f>
        <v>0</v>
      </c>
      <c r="N49" s="97">
        <f>'importacion de datos'!M49</f>
        <v>0</v>
      </c>
      <c r="O49" s="98" t="e">
        <f>SUM(O45:O48)</f>
        <v>#REF!</v>
      </c>
      <c r="P49" s="50"/>
      <c r="Q49" s="67" t="s">
        <v>61</v>
      </c>
      <c r="R49" s="99">
        <v>7010415.35</v>
      </c>
      <c r="S49" s="100">
        <v>6724028.161316667</v>
      </c>
      <c r="T49" s="100">
        <v>8142898.5600000005</v>
      </c>
      <c r="U49" s="100">
        <v>8810873.530000001</v>
      </c>
      <c r="V49" s="100">
        <v>8473075.45</v>
      </c>
      <c r="W49" s="100">
        <v>12346666.78</v>
      </c>
      <c r="X49" s="100" t="e">
        <f t="shared" si="3"/>
        <v>#REF!</v>
      </c>
    </row>
    <row r="50" spans="2:24" ht="12.75">
      <c r="B50" s="32" t="s">
        <v>62</v>
      </c>
      <c r="C50" s="101"/>
      <c r="D50" s="102"/>
      <c r="E50" s="102"/>
      <c r="F50" s="102"/>
      <c r="G50" s="102"/>
      <c r="H50" s="102"/>
      <c r="I50" s="102"/>
      <c r="J50" s="102"/>
      <c r="K50" s="59"/>
      <c r="L50" s="59"/>
      <c r="M50" s="59"/>
      <c r="N50" s="59"/>
      <c r="O50" s="103" t="s">
        <v>0</v>
      </c>
      <c r="P50" s="50"/>
      <c r="Q50" s="32" t="s">
        <v>62</v>
      </c>
      <c r="S50" s="103" t="s">
        <v>0</v>
      </c>
      <c r="T50" s="103" t="s">
        <v>0</v>
      </c>
      <c r="U50" s="103"/>
      <c r="V50" s="103"/>
      <c r="W50" s="103"/>
      <c r="X50" s="103"/>
    </row>
    <row r="51" spans="2:24" ht="12.75">
      <c r="B51" s="33" t="s">
        <v>63</v>
      </c>
      <c r="C51" s="104">
        <f>'importacion de datos'!B51</f>
        <v>66058.27</v>
      </c>
      <c r="D51" s="104">
        <f>'importacion de datos'!C51</f>
        <v>72609.46</v>
      </c>
      <c r="E51" s="104">
        <f>'importacion de datos'!D51</f>
        <v>73807.44</v>
      </c>
      <c r="F51" s="104">
        <f>'importacion de datos'!E51</f>
        <v>74132.56999999999</v>
      </c>
      <c r="G51" s="104">
        <f>'importacion de datos'!F51</f>
        <v>77881.73999999999</v>
      </c>
      <c r="H51" s="104" t="e">
        <f>'importacion de datos'!#REF!</f>
        <v>#REF!</v>
      </c>
      <c r="I51" s="104" t="e">
        <f>'importacion de datos'!#REF!</f>
        <v>#REF!</v>
      </c>
      <c r="J51" s="104" t="e">
        <f>'importacion de datos'!#REF!</f>
        <v>#REF!</v>
      </c>
      <c r="K51" s="104" t="e">
        <f>'importacion de datos'!#REF!</f>
        <v>#REF!</v>
      </c>
      <c r="L51" s="104" t="e">
        <f>'importacion de datos'!#REF!</f>
        <v>#REF!</v>
      </c>
      <c r="M51" s="104">
        <f>'importacion de datos'!L51</f>
        <v>0</v>
      </c>
      <c r="N51" s="104">
        <f>'importacion de datos'!M51</f>
        <v>0</v>
      </c>
      <c r="O51" s="93" t="e">
        <f t="shared" si="2"/>
        <v>#REF!</v>
      </c>
      <c r="P51" s="50"/>
      <c r="Q51" s="62" t="s">
        <v>63</v>
      </c>
      <c r="R51" s="93">
        <v>159460.88</v>
      </c>
      <c r="S51" s="93">
        <v>184394.44666666668</v>
      </c>
      <c r="T51" s="93">
        <v>220165.79000000004</v>
      </c>
      <c r="U51" s="93">
        <v>133375.93999999997</v>
      </c>
      <c r="V51" s="93">
        <v>185474.68</v>
      </c>
      <c r="W51" s="93">
        <v>936408.78</v>
      </c>
      <c r="X51" s="93" t="e">
        <f t="shared" si="3"/>
        <v>#REF!</v>
      </c>
    </row>
    <row r="52" spans="2:24" ht="12.75">
      <c r="B52" s="20" t="s">
        <v>64</v>
      </c>
      <c r="C52" s="51">
        <f>'importacion de datos'!B52</f>
        <v>0</v>
      </c>
      <c r="D52" s="51">
        <f>'importacion de datos'!C52</f>
        <v>0</v>
      </c>
      <c r="E52" s="51">
        <f>'importacion de datos'!D52</f>
        <v>0</v>
      </c>
      <c r="F52" s="51">
        <f>'importacion de datos'!E52</f>
        <v>0</v>
      </c>
      <c r="G52" s="51">
        <f>'importacion de datos'!F52</f>
        <v>0</v>
      </c>
      <c r="H52" s="51" t="e">
        <f>'importacion de datos'!#REF!</f>
        <v>#REF!</v>
      </c>
      <c r="I52" s="51" t="e">
        <f>'importacion de datos'!#REF!</f>
        <v>#REF!</v>
      </c>
      <c r="J52" s="51" t="e">
        <f>'importacion de datos'!#REF!</f>
        <v>#REF!</v>
      </c>
      <c r="K52" s="51" t="e">
        <f>'importacion de datos'!#REF!</f>
        <v>#REF!</v>
      </c>
      <c r="L52" s="51" t="e">
        <f>'importacion de datos'!#REF!</f>
        <v>#REF!</v>
      </c>
      <c r="M52" s="51">
        <f>'importacion de datos'!L52</f>
        <v>0</v>
      </c>
      <c r="N52" s="51">
        <f>'importacion de datos'!M52</f>
        <v>0</v>
      </c>
      <c r="O52" s="49" t="e">
        <f t="shared" si="2"/>
        <v>#REF!</v>
      </c>
      <c r="P52" s="50"/>
      <c r="Q52" s="63" t="s">
        <v>64</v>
      </c>
      <c r="R52" s="49"/>
      <c r="S52" s="49">
        <v>0</v>
      </c>
      <c r="T52" s="49">
        <v>0</v>
      </c>
      <c r="U52" s="49">
        <v>848.64</v>
      </c>
      <c r="V52" s="49">
        <v>0</v>
      </c>
      <c r="W52" s="49">
        <v>11144.76</v>
      </c>
      <c r="X52" s="49" t="e">
        <f t="shared" si="3"/>
        <v>#REF!</v>
      </c>
    </row>
    <row r="53" spans="2:24" ht="12.75">
      <c r="B53" s="20" t="s">
        <v>65</v>
      </c>
      <c r="C53" s="51">
        <f>'importacion de datos'!B53</f>
        <v>0</v>
      </c>
      <c r="D53" s="51">
        <f>'importacion de datos'!C53</f>
        <v>0</v>
      </c>
      <c r="E53" s="51">
        <f>'importacion de datos'!D53</f>
        <v>0</v>
      </c>
      <c r="F53" s="51">
        <f>'importacion de datos'!E53</f>
        <v>0</v>
      </c>
      <c r="G53" s="51">
        <f>'importacion de datos'!F53</f>
        <v>0</v>
      </c>
      <c r="H53" s="51" t="e">
        <f>'importacion de datos'!#REF!</f>
        <v>#REF!</v>
      </c>
      <c r="I53" s="51" t="e">
        <f>'importacion de datos'!#REF!</f>
        <v>#REF!</v>
      </c>
      <c r="J53" s="51" t="e">
        <f>'importacion de datos'!#REF!</f>
        <v>#REF!</v>
      </c>
      <c r="K53" s="51" t="e">
        <f>'importacion de datos'!#REF!</f>
        <v>#REF!</v>
      </c>
      <c r="L53" s="51" t="e">
        <f>'importacion de datos'!#REF!</f>
        <v>#REF!</v>
      </c>
      <c r="M53" s="51">
        <f>'importacion de datos'!L53</f>
        <v>0</v>
      </c>
      <c r="N53" s="51">
        <f>'importacion de datos'!M53</f>
        <v>0</v>
      </c>
      <c r="O53" s="49" t="e">
        <f t="shared" si="2"/>
        <v>#REF!</v>
      </c>
      <c r="P53" s="50"/>
      <c r="Q53" s="63" t="s">
        <v>65</v>
      </c>
      <c r="R53" s="49"/>
      <c r="S53" s="49">
        <v>0</v>
      </c>
      <c r="T53" s="49">
        <v>0</v>
      </c>
      <c r="U53" s="49">
        <v>0</v>
      </c>
      <c r="V53" s="49">
        <v>0</v>
      </c>
      <c r="W53" s="49">
        <v>0</v>
      </c>
      <c r="X53" s="49" t="e">
        <f t="shared" si="3"/>
        <v>#REF!</v>
      </c>
    </row>
    <row r="54" spans="2:24" ht="12.75">
      <c r="B54" s="20" t="s">
        <v>66</v>
      </c>
      <c r="C54" s="51">
        <f>'importacion de datos'!B54</f>
        <v>1531.2</v>
      </c>
      <c r="D54" s="51">
        <f>'importacion de datos'!C54</f>
        <v>7781.6</v>
      </c>
      <c r="E54" s="51">
        <f>'importacion de datos'!D54</f>
        <v>1705</v>
      </c>
      <c r="F54" s="51">
        <f>'importacion de datos'!E54</f>
        <v>19700</v>
      </c>
      <c r="G54" s="51">
        <f>'importacion de datos'!F54</f>
        <v>29728.5</v>
      </c>
      <c r="H54" s="51" t="e">
        <f>'importacion de datos'!#REF!</f>
        <v>#REF!</v>
      </c>
      <c r="I54" s="51" t="e">
        <f>'importacion de datos'!#REF!</f>
        <v>#REF!</v>
      </c>
      <c r="J54" s="51" t="e">
        <f>'importacion de datos'!#REF!</f>
        <v>#REF!</v>
      </c>
      <c r="K54" s="51" t="e">
        <f>'importacion de datos'!#REF!</f>
        <v>#REF!</v>
      </c>
      <c r="L54" s="51" t="e">
        <f>'importacion de datos'!#REF!</f>
        <v>#REF!</v>
      </c>
      <c r="M54" s="51">
        <f>'importacion de datos'!L54</f>
        <v>0</v>
      </c>
      <c r="N54" s="51">
        <f>'importacion de datos'!M54</f>
        <v>0</v>
      </c>
      <c r="O54" s="49" t="e">
        <f t="shared" si="2"/>
        <v>#REF!</v>
      </c>
      <c r="P54" s="50"/>
      <c r="Q54" s="63" t="s">
        <v>66</v>
      </c>
      <c r="R54" s="49">
        <v>53718.62</v>
      </c>
      <c r="S54" s="49">
        <v>131816.51033333334</v>
      </c>
      <c r="T54" s="49">
        <v>131578.03999999998</v>
      </c>
      <c r="U54" s="49">
        <v>118512.89</v>
      </c>
      <c r="V54" s="49">
        <v>423111.17000000004</v>
      </c>
      <c r="W54" s="49">
        <v>358630.77</v>
      </c>
      <c r="X54" s="49" t="e">
        <f t="shared" si="3"/>
        <v>#REF!</v>
      </c>
    </row>
    <row r="55" spans="2:24" ht="12.75">
      <c r="B55" s="24" t="s">
        <v>67</v>
      </c>
      <c r="C55" s="105">
        <f>'importacion de datos'!B55</f>
        <v>67589.47</v>
      </c>
      <c r="D55" s="105">
        <f>'importacion de datos'!C55</f>
        <v>80391.06</v>
      </c>
      <c r="E55" s="105">
        <f>'importacion de datos'!D55</f>
        <v>75512.44</v>
      </c>
      <c r="F55" s="105">
        <f>'importacion de datos'!E55</f>
        <v>93832.57</v>
      </c>
      <c r="G55" s="105">
        <f>'importacion de datos'!F55</f>
        <v>107610.24</v>
      </c>
      <c r="H55" s="105" t="e">
        <f>'importacion de datos'!#REF!</f>
        <v>#REF!</v>
      </c>
      <c r="I55" s="105" t="e">
        <f>'importacion de datos'!#REF!</f>
        <v>#REF!</v>
      </c>
      <c r="J55" s="105" t="e">
        <f>'importacion de datos'!#REF!</f>
        <v>#REF!</v>
      </c>
      <c r="K55" s="105" t="e">
        <f>'importacion de datos'!#REF!</f>
        <v>#REF!</v>
      </c>
      <c r="L55" s="105" t="e">
        <f>'importacion de datos'!#REF!</f>
        <v>#REF!</v>
      </c>
      <c r="M55" s="105">
        <f>'importacion de datos'!L55</f>
        <v>0</v>
      </c>
      <c r="N55" s="105">
        <f>'importacion de datos'!M55</f>
        <v>0</v>
      </c>
      <c r="O55" s="106" t="e">
        <f t="shared" si="2"/>
        <v>#REF!</v>
      </c>
      <c r="P55" s="50"/>
      <c r="Q55" s="67" t="s">
        <v>67</v>
      </c>
      <c r="R55" s="107">
        <v>213179.5</v>
      </c>
      <c r="S55" s="107">
        <v>316210.957</v>
      </c>
      <c r="T55" s="107">
        <v>337303.83</v>
      </c>
      <c r="U55" s="107">
        <v>248144.02000000005</v>
      </c>
      <c r="V55" s="107">
        <v>608685.89</v>
      </c>
      <c r="W55" s="107">
        <v>1306184.31</v>
      </c>
      <c r="X55" s="107" t="e">
        <f t="shared" si="3"/>
        <v>#REF!</v>
      </c>
    </row>
    <row r="56" spans="2:24" ht="12.75">
      <c r="B56" s="32" t="s">
        <v>68</v>
      </c>
      <c r="C56" s="101"/>
      <c r="D56" s="102"/>
      <c r="E56" s="102"/>
      <c r="F56" s="102"/>
      <c r="G56" s="102"/>
      <c r="H56" s="102"/>
      <c r="I56" s="102"/>
      <c r="J56" s="102"/>
      <c r="K56" s="59"/>
      <c r="L56" s="59"/>
      <c r="M56" s="59"/>
      <c r="N56" s="59"/>
      <c r="O56" s="103"/>
      <c r="P56" s="50"/>
      <c r="Q56" s="32" t="s">
        <v>68</v>
      </c>
      <c r="S56" s="103"/>
      <c r="T56" s="103"/>
      <c r="U56" s="103"/>
      <c r="V56" s="103"/>
      <c r="W56" s="103"/>
      <c r="X56" s="103"/>
    </row>
    <row r="57" spans="2:24" ht="12.75">
      <c r="B57" s="33" t="s">
        <v>69</v>
      </c>
      <c r="C57" s="92">
        <f>'importacion de datos'!B57</f>
        <v>117303.1</v>
      </c>
      <c r="D57" s="92">
        <f>'importacion de datos'!C57</f>
        <v>173950.71</v>
      </c>
      <c r="E57" s="92">
        <f>'importacion de datos'!D57</f>
        <v>264937.89</v>
      </c>
      <c r="F57" s="92">
        <f>'importacion de datos'!E57</f>
        <v>322509.25</v>
      </c>
      <c r="G57" s="92">
        <f>'importacion de datos'!F57</f>
        <v>220108.96</v>
      </c>
      <c r="H57" s="92" t="e">
        <f>'importacion de datos'!#REF!</f>
        <v>#REF!</v>
      </c>
      <c r="I57" s="92" t="e">
        <f>'importacion de datos'!#REF!</f>
        <v>#REF!</v>
      </c>
      <c r="J57" s="92" t="e">
        <f>'importacion de datos'!#REF!</f>
        <v>#REF!</v>
      </c>
      <c r="K57" s="92" t="e">
        <f>'importacion de datos'!#REF!</f>
        <v>#REF!</v>
      </c>
      <c r="L57" s="92" t="e">
        <f>'importacion de datos'!#REF!</f>
        <v>#REF!</v>
      </c>
      <c r="M57" s="92">
        <f>'importacion de datos'!L57</f>
        <v>0</v>
      </c>
      <c r="N57" s="92">
        <f>'importacion de datos'!M57</f>
        <v>0</v>
      </c>
      <c r="O57" s="93" t="e">
        <f t="shared" si="2"/>
        <v>#REF!</v>
      </c>
      <c r="P57" s="50"/>
      <c r="Q57" s="62" t="s">
        <v>69</v>
      </c>
      <c r="R57" s="93">
        <v>834094.07</v>
      </c>
      <c r="S57" s="93">
        <v>916210.2166666666</v>
      </c>
      <c r="T57" s="93">
        <v>1416644.8099999998</v>
      </c>
      <c r="U57" s="93">
        <v>1760496.62</v>
      </c>
      <c r="V57" s="93">
        <v>1911019.75</v>
      </c>
      <c r="W57" s="93">
        <v>2203423.6300000004</v>
      </c>
      <c r="X57" s="93" t="e">
        <f t="shared" si="3"/>
        <v>#REF!</v>
      </c>
    </row>
    <row r="58" spans="2:24" ht="12.75">
      <c r="B58" s="20" t="s">
        <v>70</v>
      </c>
      <c r="C58" s="96">
        <f>'importacion de datos'!B58</f>
        <v>0</v>
      </c>
      <c r="D58" s="96">
        <f>'importacion de datos'!C58</f>
        <v>0</v>
      </c>
      <c r="E58" s="96">
        <f>'importacion de datos'!D58</f>
        <v>0</v>
      </c>
      <c r="F58" s="96">
        <f>'importacion de datos'!E58</f>
        <v>0</v>
      </c>
      <c r="G58" s="96">
        <f>'importacion de datos'!F58</f>
        <v>0</v>
      </c>
      <c r="H58" s="96" t="e">
        <f>'importacion de datos'!#REF!</f>
        <v>#REF!</v>
      </c>
      <c r="I58" s="96" t="e">
        <f>'importacion de datos'!#REF!</f>
        <v>#REF!</v>
      </c>
      <c r="J58" s="96" t="e">
        <f>'importacion de datos'!#REF!</f>
        <v>#REF!</v>
      </c>
      <c r="K58" s="96" t="e">
        <f>'importacion de datos'!#REF!</f>
        <v>#REF!</v>
      </c>
      <c r="L58" s="96" t="e">
        <f>'importacion de datos'!#REF!</f>
        <v>#REF!</v>
      </c>
      <c r="M58" s="96">
        <f>'importacion de datos'!L58</f>
        <v>0</v>
      </c>
      <c r="N58" s="96">
        <f>'importacion de datos'!M58</f>
        <v>0</v>
      </c>
      <c r="O58" s="49" t="e">
        <f t="shared" si="2"/>
        <v>#REF!</v>
      </c>
      <c r="P58" s="50"/>
      <c r="Q58" s="63" t="s">
        <v>70</v>
      </c>
      <c r="R58" s="49">
        <v>0</v>
      </c>
      <c r="S58" s="49">
        <v>0</v>
      </c>
      <c r="T58" s="49">
        <v>0</v>
      </c>
      <c r="U58" s="49">
        <v>0</v>
      </c>
      <c r="V58" s="49">
        <v>0</v>
      </c>
      <c r="W58" s="49">
        <v>0</v>
      </c>
      <c r="X58" s="49" t="e">
        <f t="shared" si="3"/>
        <v>#REF!</v>
      </c>
    </row>
    <row r="59" spans="2:24" ht="12.75">
      <c r="B59" s="20" t="s">
        <v>71</v>
      </c>
      <c r="C59" s="96">
        <f>'importacion de datos'!B59</f>
        <v>6621.64</v>
      </c>
      <c r="D59" s="96">
        <f>'importacion de datos'!C59</f>
        <v>5664.7</v>
      </c>
      <c r="E59" s="96">
        <f>'importacion de datos'!D59</f>
        <v>5147.62</v>
      </c>
      <c r="F59" s="96">
        <f>'importacion de datos'!E59</f>
        <v>7655.95</v>
      </c>
      <c r="G59" s="96">
        <f>'importacion de datos'!F59</f>
        <v>11293.95</v>
      </c>
      <c r="H59" s="96" t="e">
        <f>'importacion de datos'!#REF!</f>
        <v>#REF!</v>
      </c>
      <c r="I59" s="96" t="e">
        <f>'importacion de datos'!#REF!</f>
        <v>#REF!</v>
      </c>
      <c r="J59" s="96" t="e">
        <f>'importacion de datos'!#REF!</f>
        <v>#REF!</v>
      </c>
      <c r="K59" s="96" t="e">
        <f>'importacion de datos'!#REF!</f>
        <v>#REF!</v>
      </c>
      <c r="L59" s="96" t="e">
        <f>'importacion de datos'!#REF!</f>
        <v>#REF!</v>
      </c>
      <c r="M59" s="96">
        <f>'importacion de datos'!L59</f>
        <v>0</v>
      </c>
      <c r="N59" s="96">
        <f>'importacion de datos'!M59</f>
        <v>0</v>
      </c>
      <c r="O59" s="49" t="e">
        <f t="shared" si="2"/>
        <v>#REF!</v>
      </c>
      <c r="P59" s="50"/>
      <c r="Q59" s="63" t="s">
        <v>71</v>
      </c>
      <c r="R59" s="49">
        <v>25161.04</v>
      </c>
      <c r="S59" s="49">
        <v>22919.5575</v>
      </c>
      <c r="T59" s="49">
        <v>41004.86</v>
      </c>
      <c r="U59" s="49">
        <v>84546.9</v>
      </c>
      <c r="V59" s="49">
        <v>54020.52</v>
      </c>
      <c r="W59" s="49">
        <v>75035.33</v>
      </c>
      <c r="X59" s="49" t="e">
        <f t="shared" si="3"/>
        <v>#REF!</v>
      </c>
    </row>
    <row r="60" spans="2:24" ht="12.75">
      <c r="B60" s="24" t="s">
        <v>72</v>
      </c>
      <c r="C60" s="97">
        <f>'importacion de datos'!B60</f>
        <v>50810.92</v>
      </c>
      <c r="D60" s="97">
        <f>'importacion de datos'!C60</f>
        <v>88032.63</v>
      </c>
      <c r="E60" s="97">
        <f>'importacion de datos'!D60</f>
        <v>93769</v>
      </c>
      <c r="F60" s="97">
        <f>'importacion de datos'!E60</f>
        <v>51687.41</v>
      </c>
      <c r="G60" s="97">
        <f>'importacion de datos'!F60</f>
        <v>143478.7</v>
      </c>
      <c r="H60" s="97" t="e">
        <f>'importacion de datos'!#REF!</f>
        <v>#REF!</v>
      </c>
      <c r="I60" s="97" t="e">
        <f>'importacion de datos'!#REF!</f>
        <v>#REF!</v>
      </c>
      <c r="J60" s="97" t="e">
        <f>'importacion de datos'!#REF!</f>
        <v>#REF!</v>
      </c>
      <c r="K60" s="97" t="e">
        <f>'importacion de datos'!#REF!</f>
        <v>#REF!</v>
      </c>
      <c r="L60" s="97" t="e">
        <f>'importacion de datos'!#REF!</f>
        <v>#REF!</v>
      </c>
      <c r="M60" s="97">
        <f>'importacion de datos'!L60</f>
        <v>0</v>
      </c>
      <c r="N60" s="97">
        <f>'importacion de datos'!M60</f>
        <v>0</v>
      </c>
      <c r="O60" s="106" t="e">
        <f t="shared" si="2"/>
        <v>#REF!</v>
      </c>
      <c r="P60" s="50"/>
      <c r="Q60" s="67" t="s">
        <v>72</v>
      </c>
      <c r="R60" s="106">
        <v>200525.76</v>
      </c>
      <c r="S60" s="106">
        <v>230574.36533333332</v>
      </c>
      <c r="T60" s="106">
        <v>388744.93</v>
      </c>
      <c r="U60" s="106">
        <v>677144.45</v>
      </c>
      <c r="V60" s="106">
        <v>473294.22</v>
      </c>
      <c r="W60" s="106">
        <v>961852.82</v>
      </c>
      <c r="X60" s="106" t="e">
        <f t="shared" si="3"/>
        <v>#REF!</v>
      </c>
    </row>
    <row r="61" spans="2:24" ht="12.75">
      <c r="B61" s="32" t="s">
        <v>73</v>
      </c>
      <c r="C61" s="101"/>
      <c r="D61" s="102"/>
      <c r="E61" s="102"/>
      <c r="F61" s="102"/>
      <c r="G61" s="102"/>
      <c r="H61" s="102"/>
      <c r="I61" s="108"/>
      <c r="J61" s="108"/>
      <c r="K61" s="109"/>
      <c r="L61" s="109"/>
      <c r="M61" s="109"/>
      <c r="N61" s="109"/>
      <c r="O61" s="103"/>
      <c r="P61" s="50"/>
      <c r="Q61" s="32" t="s">
        <v>73</v>
      </c>
      <c r="S61" s="103"/>
      <c r="T61" s="103"/>
      <c r="U61" s="103"/>
      <c r="V61" s="103"/>
      <c r="W61" s="103"/>
      <c r="X61" s="103"/>
    </row>
    <row r="62" spans="2:24" ht="12.75">
      <c r="B62" s="33" t="s">
        <v>74</v>
      </c>
      <c r="C62" s="110">
        <f>'importacion de datos'!B62</f>
        <v>0</v>
      </c>
      <c r="D62" s="110">
        <f>'importacion de datos'!C62</f>
        <v>0</v>
      </c>
      <c r="E62" s="110">
        <f>'importacion de datos'!D62</f>
        <v>0</v>
      </c>
      <c r="F62" s="110">
        <f>'importacion de datos'!E62</f>
        <v>0</v>
      </c>
      <c r="G62" s="110">
        <f>'importacion de datos'!F62</f>
        <v>0</v>
      </c>
      <c r="H62" s="104" t="e">
        <f>'importacion de datos'!#REF!</f>
        <v>#REF!</v>
      </c>
      <c r="I62" s="104" t="e">
        <f>'importacion de datos'!#REF!</f>
        <v>#REF!</v>
      </c>
      <c r="J62" s="104" t="e">
        <f>'importacion de datos'!#REF!</f>
        <v>#REF!</v>
      </c>
      <c r="K62" s="104" t="e">
        <f>'importacion de datos'!#REF!</f>
        <v>#REF!</v>
      </c>
      <c r="L62" s="104" t="e">
        <f>'importacion de datos'!#REF!</f>
        <v>#REF!</v>
      </c>
      <c r="M62" s="104">
        <f>'importacion de datos'!L62</f>
        <v>0</v>
      </c>
      <c r="N62" s="104">
        <f>'importacion de datos'!M62</f>
        <v>0</v>
      </c>
      <c r="O62" s="93" t="e">
        <f>SUM(C62:N62)</f>
        <v>#REF!</v>
      </c>
      <c r="P62" s="50"/>
      <c r="Q62" s="62" t="s">
        <v>74</v>
      </c>
      <c r="R62" s="93">
        <v>2997991.7430233704</v>
      </c>
      <c r="S62" s="93">
        <v>1812952</v>
      </c>
      <c r="T62" s="93">
        <v>4247142.359999999</v>
      </c>
      <c r="U62" s="93">
        <v>3480995</v>
      </c>
      <c r="V62" s="93">
        <v>3218910</v>
      </c>
      <c r="W62" s="93">
        <v>4825427.46</v>
      </c>
      <c r="X62" s="93" t="e">
        <f t="shared" si="3"/>
        <v>#REF!</v>
      </c>
    </row>
    <row r="63" spans="2:24" ht="12.75">
      <c r="B63" s="20" t="s">
        <v>75</v>
      </c>
      <c r="C63" s="96">
        <f>'importacion de datos'!B63</f>
        <v>1913244.67</v>
      </c>
      <c r="D63" s="96">
        <f>'importacion de datos'!C63</f>
        <v>2018236.8</v>
      </c>
      <c r="E63" s="96">
        <f>'importacion de datos'!D63</f>
        <v>2022657.76</v>
      </c>
      <c r="F63" s="96">
        <f>'importacion de datos'!E63</f>
        <v>2022657.76</v>
      </c>
      <c r="G63" s="96">
        <f>'importacion de datos'!F63</f>
        <v>2025880.85</v>
      </c>
      <c r="H63" s="96" t="e">
        <f>'importacion de datos'!#REF!</f>
        <v>#REF!</v>
      </c>
      <c r="I63" s="96" t="e">
        <f>'importacion de datos'!#REF!</f>
        <v>#REF!</v>
      </c>
      <c r="J63" s="96" t="e">
        <f>'importacion de datos'!#REF!</f>
        <v>#REF!</v>
      </c>
      <c r="K63" s="96" t="e">
        <f>'importacion de datos'!#REF!</f>
        <v>#REF!</v>
      </c>
      <c r="L63" s="96" t="e">
        <f>'importacion de datos'!#REF!</f>
        <v>#REF!</v>
      </c>
      <c r="M63" s="96">
        <f>'importacion de datos'!L63</f>
        <v>0</v>
      </c>
      <c r="N63" s="96">
        <f>'importacion de datos'!M63</f>
        <v>0</v>
      </c>
      <c r="O63" s="49" t="e">
        <f aca="true" t="shared" si="4" ref="O63:O70">SUM(C63:N63)</f>
        <v>#REF!</v>
      </c>
      <c r="P63" s="50"/>
      <c r="Q63" s="63" t="s">
        <v>75</v>
      </c>
      <c r="R63" s="49">
        <v>8615463.5</v>
      </c>
      <c r="S63" s="49">
        <v>8851035.85</v>
      </c>
      <c r="T63" s="49">
        <v>9133543.100000001</v>
      </c>
      <c r="U63" s="49">
        <v>9116862.819999998</v>
      </c>
      <c r="V63" s="49">
        <v>8316284.670000001</v>
      </c>
      <c r="W63" s="49">
        <v>17223354.09</v>
      </c>
      <c r="X63" s="49" t="e">
        <f t="shared" si="3"/>
        <v>#REF!</v>
      </c>
    </row>
    <row r="64" spans="2:24" ht="12.75">
      <c r="B64" s="20" t="s">
        <v>76</v>
      </c>
      <c r="C64" s="51">
        <f>'importacion de datos'!B64</f>
        <v>344748.01</v>
      </c>
      <c r="D64" s="51">
        <f>'importacion de datos'!C64</f>
        <v>348085.77</v>
      </c>
      <c r="E64" s="51">
        <f>'importacion de datos'!D64</f>
        <v>393586.82</v>
      </c>
      <c r="F64" s="51">
        <f>'importacion de datos'!E64</f>
        <v>393586.82</v>
      </c>
      <c r="G64" s="51">
        <f>'importacion de datos'!F64</f>
        <v>404276.88</v>
      </c>
      <c r="H64" s="51" t="e">
        <f>'importacion de datos'!#REF!</f>
        <v>#REF!</v>
      </c>
      <c r="I64" s="51" t="e">
        <f>'importacion de datos'!#REF!</f>
        <v>#REF!</v>
      </c>
      <c r="J64" s="51" t="e">
        <f>'importacion de datos'!#REF!</f>
        <v>#REF!</v>
      </c>
      <c r="K64" s="51" t="e">
        <f>'importacion de datos'!#REF!</f>
        <v>#REF!</v>
      </c>
      <c r="L64" s="51" t="e">
        <f>'importacion de datos'!#REF!</f>
        <v>#REF!</v>
      </c>
      <c r="M64" s="51">
        <f>'importacion de datos'!L64</f>
        <v>0</v>
      </c>
      <c r="N64" s="51">
        <f>'importacion de datos'!M64</f>
        <v>0</v>
      </c>
      <c r="O64" s="49" t="e">
        <f t="shared" si="4"/>
        <v>#REF!</v>
      </c>
      <c r="P64" s="50"/>
      <c r="Q64" s="63" t="s">
        <v>76</v>
      </c>
      <c r="R64" s="49"/>
      <c r="S64" s="49">
        <v>1001547.5</v>
      </c>
      <c r="T64" s="49">
        <v>1727514.5</v>
      </c>
      <c r="U64" s="49">
        <v>2328797.72</v>
      </c>
      <c r="V64" s="49">
        <v>1932189.15</v>
      </c>
      <c r="W64" s="49">
        <v>6893923.960000001</v>
      </c>
      <c r="X64" s="49" t="e">
        <f t="shared" si="3"/>
        <v>#REF!</v>
      </c>
    </row>
    <row r="65" spans="2:24" ht="12.75">
      <c r="B65" s="20" t="s">
        <v>77</v>
      </c>
      <c r="C65" s="51">
        <f>'importacion de datos'!B65</f>
        <v>2106717.71</v>
      </c>
      <c r="D65" s="51">
        <f>'importacion de datos'!C65</f>
        <v>2159331.12</v>
      </c>
      <c r="E65" s="51">
        <f>'importacion de datos'!D65</f>
        <v>2310178.7</v>
      </c>
      <c r="F65" s="51">
        <f>'importacion de datos'!E65</f>
        <v>2301838.26</v>
      </c>
      <c r="G65" s="51">
        <f>'importacion de datos'!F65</f>
        <v>2353128.259999996</v>
      </c>
      <c r="H65" s="51" t="e">
        <f>'importacion de datos'!#REF!</f>
        <v>#REF!</v>
      </c>
      <c r="I65" s="51" t="e">
        <f>'importacion de datos'!#REF!</f>
        <v>#REF!</v>
      </c>
      <c r="J65" s="51" t="e">
        <f>'importacion de datos'!#REF!</f>
        <v>#REF!</v>
      </c>
      <c r="K65" s="51" t="e">
        <f>'importacion de datos'!#REF!</f>
        <v>#REF!</v>
      </c>
      <c r="L65" s="51" t="e">
        <f>'importacion de datos'!#REF!</f>
        <v>#REF!</v>
      </c>
      <c r="M65" s="51">
        <f>'importacion de datos'!L65</f>
        <v>0</v>
      </c>
      <c r="N65" s="51">
        <f>'importacion de datos'!M65</f>
        <v>0</v>
      </c>
      <c r="O65" s="49">
        <f>N65</f>
        <v>0</v>
      </c>
      <c r="P65" s="50"/>
      <c r="Q65" s="63" t="s">
        <v>77</v>
      </c>
      <c r="R65" s="49">
        <v>2381225.02</v>
      </c>
      <c r="S65" s="49">
        <v>2476938.31</v>
      </c>
      <c r="T65" s="49">
        <v>2316830.44</v>
      </c>
      <c r="U65" s="49">
        <v>1843513.97</v>
      </c>
      <c r="V65" s="49">
        <v>1440638</v>
      </c>
      <c r="W65" s="49">
        <v>2159572.78</v>
      </c>
      <c r="X65" s="49">
        <f t="shared" si="3"/>
        <v>0</v>
      </c>
    </row>
    <row r="66" spans="2:24" ht="12.75">
      <c r="B66" s="20" t="s">
        <v>78</v>
      </c>
      <c r="C66" s="96">
        <f>'importacion de datos'!B66</f>
        <v>2060606.01</v>
      </c>
      <c r="D66" s="96">
        <f>'importacion de datos'!C66</f>
        <v>1996151.19</v>
      </c>
      <c r="E66" s="96">
        <f>'importacion de datos'!D66</f>
        <v>1672577.53</v>
      </c>
      <c r="F66" s="96">
        <f>'importacion de datos'!E66</f>
        <v>1741062.61</v>
      </c>
      <c r="G66" s="96">
        <f>'importacion de datos'!F66</f>
        <v>1600508.6200000003</v>
      </c>
      <c r="H66" s="96" t="e">
        <f>'importacion de datos'!#REF!</f>
        <v>#REF!</v>
      </c>
      <c r="I66" s="96" t="e">
        <f>'importacion de datos'!#REF!</f>
        <v>#REF!</v>
      </c>
      <c r="J66" s="96" t="e">
        <f>'importacion de datos'!#REF!</f>
        <v>#REF!</v>
      </c>
      <c r="K66" s="96" t="e">
        <f>'importacion de datos'!#REF!</f>
        <v>#REF!</v>
      </c>
      <c r="L66" s="96" t="e">
        <f>'importacion de datos'!#REF!</f>
        <v>#REF!</v>
      </c>
      <c r="M66" s="96">
        <f>'importacion de datos'!L66</f>
        <v>0</v>
      </c>
      <c r="N66" s="96">
        <f>'importacion de datos'!M66</f>
        <v>0</v>
      </c>
      <c r="O66" s="49" t="e">
        <f t="shared" si="4"/>
        <v>#REF!</v>
      </c>
      <c r="P66" s="50"/>
      <c r="Q66" s="63" t="s">
        <v>78</v>
      </c>
      <c r="R66" s="49">
        <v>8298642</v>
      </c>
      <c r="S66" s="49">
        <v>8205575.53</v>
      </c>
      <c r="T66" s="49">
        <v>9276952.39</v>
      </c>
      <c r="U66" s="49">
        <v>11183099</v>
      </c>
      <c r="V66" s="49">
        <v>8387979.6499999985</v>
      </c>
      <c r="W66" s="49">
        <v>15802448.04</v>
      </c>
      <c r="X66" s="49" t="e">
        <f t="shared" si="3"/>
        <v>#REF!</v>
      </c>
    </row>
    <row r="67" spans="2:24" ht="12.75">
      <c r="B67" s="20" t="s">
        <v>79</v>
      </c>
      <c r="C67" s="96">
        <f>'importacion de datos'!B67</f>
        <v>414074.87</v>
      </c>
      <c r="D67" s="96">
        <f>'importacion de datos'!C67</f>
        <v>187733.89</v>
      </c>
      <c r="E67" s="96">
        <f>'importacion de datos'!D67</f>
        <v>234903.14</v>
      </c>
      <c r="F67" s="96">
        <f>'importacion de datos'!E67</f>
        <v>260594.23</v>
      </c>
      <c r="G67" s="96">
        <f>'importacion de datos'!F67</f>
        <v>302734.82</v>
      </c>
      <c r="H67" s="96" t="e">
        <f>'importacion de datos'!#REF!</f>
        <v>#REF!</v>
      </c>
      <c r="I67" s="96" t="e">
        <f>'importacion de datos'!#REF!</f>
        <v>#REF!</v>
      </c>
      <c r="J67" s="96" t="e">
        <f>'importacion de datos'!#REF!</f>
        <v>#REF!</v>
      </c>
      <c r="K67" s="96" t="e">
        <f>'importacion de datos'!#REF!</f>
        <v>#REF!</v>
      </c>
      <c r="L67" s="96" t="e">
        <f>'importacion de datos'!#REF!</f>
        <v>#REF!</v>
      </c>
      <c r="M67" s="96">
        <f>'importacion de datos'!L67</f>
        <v>0</v>
      </c>
      <c r="N67" s="96">
        <f>'importacion de datos'!M67</f>
        <v>0</v>
      </c>
      <c r="O67" s="49" t="e">
        <f t="shared" si="4"/>
        <v>#REF!</v>
      </c>
      <c r="P67" s="50"/>
      <c r="Q67" s="63" t="s">
        <v>79</v>
      </c>
      <c r="R67" s="49">
        <v>959680.07</v>
      </c>
      <c r="S67" s="49">
        <v>139889.86</v>
      </c>
      <c r="T67" s="49">
        <v>704690.3899999999</v>
      </c>
      <c r="U67" s="49">
        <v>1010882.1499999999</v>
      </c>
      <c r="V67" s="49">
        <v>2214999.65</v>
      </c>
      <c r="W67" s="49">
        <v>1835824.0799999998</v>
      </c>
      <c r="X67" s="49" t="e">
        <f t="shared" si="3"/>
        <v>#REF!</v>
      </c>
    </row>
    <row r="68" spans="2:24" ht="12.75">
      <c r="B68" s="20" t="s">
        <v>80</v>
      </c>
      <c r="C68" s="96">
        <f>'importacion de datos'!B68</f>
        <v>77751.71</v>
      </c>
      <c r="D68" s="96">
        <f>'importacion de datos'!C68</f>
        <v>107006.59</v>
      </c>
      <c r="E68" s="96">
        <f>'importacion de datos'!D68</f>
        <v>211076.23</v>
      </c>
      <c r="F68" s="96">
        <f>'importacion de datos'!E68</f>
        <v>222625.58</v>
      </c>
      <c r="G68" s="96">
        <f>'importacion de datos'!F68</f>
        <v>218342.88</v>
      </c>
      <c r="H68" s="96" t="e">
        <f>'importacion de datos'!#REF!</f>
        <v>#REF!</v>
      </c>
      <c r="I68" s="96" t="e">
        <f>'importacion de datos'!#REF!</f>
        <v>#REF!</v>
      </c>
      <c r="J68" s="96" t="e">
        <f>'importacion de datos'!#REF!</f>
        <v>#REF!</v>
      </c>
      <c r="K68" s="96" t="e">
        <f>'importacion de datos'!#REF!</f>
        <v>#REF!</v>
      </c>
      <c r="L68" s="96" t="e">
        <f>'importacion de datos'!#REF!</f>
        <v>#REF!</v>
      </c>
      <c r="M68" s="96">
        <f>'importacion de datos'!L68</f>
        <v>0</v>
      </c>
      <c r="N68" s="96">
        <f>'importacion de datos'!M68</f>
        <v>0</v>
      </c>
      <c r="O68" s="49" t="e">
        <f t="shared" si="4"/>
        <v>#REF!</v>
      </c>
      <c r="P68" s="50"/>
      <c r="Q68" s="63" t="s">
        <v>80</v>
      </c>
      <c r="R68" s="49">
        <v>471137</v>
      </c>
      <c r="S68" s="49">
        <v>697015.4900000001</v>
      </c>
      <c r="T68" s="49">
        <v>909248.96</v>
      </c>
      <c r="U68" s="49">
        <v>687995.1100000002</v>
      </c>
      <c r="V68" s="49">
        <v>1808658.56</v>
      </c>
      <c r="W68" s="49">
        <v>1937879.54</v>
      </c>
      <c r="X68" s="49" t="e">
        <f t="shared" si="3"/>
        <v>#REF!</v>
      </c>
    </row>
    <row r="69" spans="2:24" ht="12.75">
      <c r="B69" s="20" t="s">
        <v>81</v>
      </c>
      <c r="C69" s="96">
        <f>'importacion de datos'!B69</f>
        <v>2257992.68</v>
      </c>
      <c r="D69" s="96">
        <f>'importacion de datos'!C69</f>
        <v>2366322.57</v>
      </c>
      <c r="E69" s="96">
        <f>'importacion de datos'!D69</f>
        <v>2416244.58</v>
      </c>
      <c r="F69" s="96">
        <f>'importacion de datos'!E69</f>
        <v>2416244.58</v>
      </c>
      <c r="G69" s="96">
        <f>'importacion de datos'!F69</f>
        <v>2430157.73</v>
      </c>
      <c r="H69" s="96" t="e">
        <f>'importacion de datos'!#REF!</f>
        <v>#REF!</v>
      </c>
      <c r="I69" s="96" t="e">
        <f>'importacion de datos'!#REF!</f>
        <v>#REF!</v>
      </c>
      <c r="J69" s="96" t="e">
        <f>'importacion de datos'!#REF!</f>
        <v>#REF!</v>
      </c>
      <c r="K69" s="96" t="e">
        <f>'importacion de datos'!#REF!</f>
        <v>#REF!</v>
      </c>
      <c r="L69" s="96" t="e">
        <f>'importacion de datos'!#REF!</f>
        <v>#REF!</v>
      </c>
      <c r="M69" s="96">
        <f>'importacion de datos'!L69</f>
        <v>0</v>
      </c>
      <c r="N69" s="96">
        <f>'importacion de datos'!M69</f>
        <v>0</v>
      </c>
      <c r="O69" s="49" t="e">
        <f t="shared" si="4"/>
        <v>#REF!</v>
      </c>
      <c r="P69" s="50"/>
      <c r="Q69" s="63" t="s">
        <v>81</v>
      </c>
      <c r="R69" s="49">
        <v>8615463.5</v>
      </c>
      <c r="S69" s="49">
        <v>7655764.25</v>
      </c>
      <c r="T69" s="49">
        <v>7220183.36</v>
      </c>
      <c r="U69" s="49">
        <v>11445660.54</v>
      </c>
      <c r="V69" s="49">
        <v>9190040.450000001</v>
      </c>
      <c r="W69" s="49">
        <v>12166361.55</v>
      </c>
      <c r="X69" s="49" t="e">
        <f t="shared" si="3"/>
        <v>#REF!</v>
      </c>
    </row>
    <row r="70" spans="2:24" ht="12.75">
      <c r="B70" s="24" t="s">
        <v>82</v>
      </c>
      <c r="C70" s="97">
        <f>'importacion de datos'!B70</f>
        <v>2552432.59</v>
      </c>
      <c r="D70" s="97">
        <f>'importacion de datos'!C70</f>
        <v>2290891.67</v>
      </c>
      <c r="E70" s="97">
        <f>'importacion de datos'!D70</f>
        <v>2118556.9</v>
      </c>
      <c r="F70" s="97">
        <f>'importacion de datos'!E70</f>
        <v>2224282.4200000004</v>
      </c>
      <c r="G70" s="97">
        <f>'importacion de datos'!F70</f>
        <v>2121586.3200000003</v>
      </c>
      <c r="H70" s="97" t="e">
        <f>'importacion de datos'!#REF!</f>
        <v>#REF!</v>
      </c>
      <c r="I70" s="97" t="e">
        <f>'importacion de datos'!#REF!</f>
        <v>#REF!</v>
      </c>
      <c r="J70" s="97" t="e">
        <f>'importacion de datos'!#REF!</f>
        <v>#REF!</v>
      </c>
      <c r="K70" s="97" t="e">
        <f>'importacion de datos'!#REF!</f>
        <v>#REF!</v>
      </c>
      <c r="L70" s="97" t="e">
        <f>'importacion de datos'!#REF!</f>
        <v>#REF!</v>
      </c>
      <c r="M70" s="97">
        <f>'importacion de datos'!L70</f>
        <v>0</v>
      </c>
      <c r="N70" s="97">
        <f>'importacion de datos'!M70</f>
        <v>0</v>
      </c>
      <c r="O70" s="106" t="e">
        <f t="shared" si="4"/>
        <v>#REF!</v>
      </c>
      <c r="P70" s="50"/>
      <c r="Q70" s="67" t="s">
        <v>82</v>
      </c>
      <c r="R70" s="107">
        <v>9729459.07</v>
      </c>
      <c r="S70" s="107">
        <v>9925283.78</v>
      </c>
      <c r="T70" s="107">
        <v>10890891.74</v>
      </c>
      <c r="U70" s="107">
        <v>12881975.94</v>
      </c>
      <c r="V70" s="107">
        <v>12411637.86</v>
      </c>
      <c r="W70" s="107">
        <v>19576151.66</v>
      </c>
      <c r="X70" s="107" t="e">
        <f t="shared" si="3"/>
        <v>#REF!</v>
      </c>
    </row>
    <row r="71" spans="2:24" ht="12.75">
      <c r="B71" s="32" t="s">
        <v>83</v>
      </c>
      <c r="C71" s="68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60"/>
      <c r="P71" s="54"/>
      <c r="Q71" s="32" t="s">
        <v>83</v>
      </c>
      <c r="S71" s="60"/>
      <c r="T71" s="60"/>
      <c r="U71" s="60"/>
      <c r="V71" s="60"/>
      <c r="W71" s="60"/>
      <c r="X71" s="60"/>
    </row>
    <row r="72" spans="2:24" ht="12.75">
      <c r="B72" s="33" t="s">
        <v>84</v>
      </c>
      <c r="C72" s="69">
        <f>'importacion de datos'!B72</f>
        <v>11430</v>
      </c>
      <c r="D72" s="69">
        <f>'importacion de datos'!C72</f>
        <v>11439</v>
      </c>
      <c r="E72" s="69">
        <f>'importacion de datos'!D72</f>
        <v>11480</v>
      </c>
      <c r="F72" s="69">
        <f>'importacion de datos'!E72</f>
        <v>11520</v>
      </c>
      <c r="G72" s="69">
        <f>'importacion de datos'!F72</f>
        <v>11534</v>
      </c>
      <c r="H72" s="69" t="e">
        <f>'importacion de datos'!#REF!</f>
        <v>#REF!</v>
      </c>
      <c r="I72" s="69" t="e">
        <f>'importacion de datos'!#REF!</f>
        <v>#REF!</v>
      </c>
      <c r="J72" s="69" t="e">
        <f>'importacion de datos'!#REF!</f>
        <v>#REF!</v>
      </c>
      <c r="K72" s="69" t="e">
        <f>'importacion de datos'!#REF!</f>
        <v>#REF!</v>
      </c>
      <c r="L72" s="69" t="e">
        <f>'importacion de datos'!#REF!</f>
        <v>#REF!</v>
      </c>
      <c r="M72" s="69">
        <f>'importacion de datos'!L72</f>
        <v>0</v>
      </c>
      <c r="N72" s="69">
        <f>'importacion de datos'!M72</f>
        <v>0</v>
      </c>
      <c r="O72" s="35">
        <f>N72</f>
        <v>0</v>
      </c>
      <c r="P72" s="36"/>
      <c r="Q72" s="62" t="s">
        <v>84</v>
      </c>
      <c r="R72" s="35">
        <v>8214</v>
      </c>
      <c r="S72" s="35">
        <v>8395</v>
      </c>
      <c r="T72" s="35">
        <v>8678</v>
      </c>
      <c r="U72" s="35">
        <v>8879</v>
      </c>
      <c r="V72" s="35">
        <v>9502</v>
      </c>
      <c r="W72" s="35">
        <v>11458</v>
      </c>
      <c r="X72" s="35">
        <f t="shared" si="3"/>
        <v>0</v>
      </c>
    </row>
    <row r="73" spans="2:24" ht="12.75">
      <c r="B73" s="20" t="s">
        <v>85</v>
      </c>
      <c r="C73" s="47">
        <f>'importacion de datos'!B73</f>
        <v>0</v>
      </c>
      <c r="D73" s="47">
        <f>'importacion de datos'!C73</f>
        <v>0</v>
      </c>
      <c r="E73" s="47">
        <f>'importacion de datos'!D73</f>
        <v>0</v>
      </c>
      <c r="F73" s="47">
        <f>'importacion de datos'!E73</f>
        <v>0</v>
      </c>
      <c r="G73" s="47">
        <f>'importacion de datos'!F73</f>
        <v>0</v>
      </c>
      <c r="H73" s="47" t="e">
        <f>'importacion de datos'!#REF!</f>
        <v>#REF!</v>
      </c>
      <c r="I73" s="47" t="e">
        <f>'importacion de datos'!#REF!</f>
        <v>#REF!</v>
      </c>
      <c r="J73" s="47" t="e">
        <f>'importacion de datos'!#REF!</f>
        <v>#REF!</v>
      </c>
      <c r="K73" s="47" t="e">
        <f>'importacion de datos'!#REF!</f>
        <v>#REF!</v>
      </c>
      <c r="L73" s="47" t="e">
        <f>'importacion de datos'!#REF!</f>
        <v>#REF!</v>
      </c>
      <c r="M73" s="47">
        <f>'importacion de datos'!L73</f>
        <v>0</v>
      </c>
      <c r="N73" s="47">
        <f>'importacion de datos'!M73</f>
        <v>0</v>
      </c>
      <c r="O73" s="46" t="e">
        <f>SUM(C73:N73)</f>
        <v>#REF!</v>
      </c>
      <c r="P73" s="36"/>
      <c r="Q73" s="63" t="s">
        <v>85</v>
      </c>
      <c r="R73" s="46">
        <v>32</v>
      </c>
      <c r="S73" s="46">
        <v>523</v>
      </c>
      <c r="T73" s="46">
        <v>0</v>
      </c>
      <c r="U73" s="46">
        <v>0</v>
      </c>
      <c r="V73" s="46">
        <v>3</v>
      </c>
      <c r="W73" s="46">
        <v>0</v>
      </c>
      <c r="X73" s="46" t="e">
        <f t="shared" si="3"/>
        <v>#REF!</v>
      </c>
    </row>
    <row r="74" spans="2:24" ht="12.75">
      <c r="B74" s="20" t="s">
        <v>86</v>
      </c>
      <c r="C74" s="47">
        <f>'importacion de datos'!B74</f>
        <v>140</v>
      </c>
      <c r="D74" s="47">
        <f>'importacion de datos'!C74</f>
        <v>122</v>
      </c>
      <c r="E74" s="47">
        <f>'importacion de datos'!D74</f>
        <v>141</v>
      </c>
      <c r="F74" s="47">
        <f>'importacion de datos'!E74</f>
        <v>227</v>
      </c>
      <c r="G74" s="47">
        <f>'importacion de datos'!F74</f>
        <v>511</v>
      </c>
      <c r="H74" s="47" t="e">
        <f>'importacion de datos'!#REF!</f>
        <v>#REF!</v>
      </c>
      <c r="I74" s="47" t="e">
        <f>'importacion de datos'!#REF!</f>
        <v>#REF!</v>
      </c>
      <c r="J74" s="47" t="e">
        <f>'importacion de datos'!#REF!</f>
        <v>#REF!</v>
      </c>
      <c r="K74" s="47" t="e">
        <f>'importacion de datos'!#REF!</f>
        <v>#REF!</v>
      </c>
      <c r="L74" s="47" t="e">
        <f>'importacion de datos'!#REF!</f>
        <v>#REF!</v>
      </c>
      <c r="M74" s="47">
        <f>'importacion de datos'!L74</f>
        <v>0</v>
      </c>
      <c r="N74" s="47">
        <f>'importacion de datos'!M74</f>
        <v>0</v>
      </c>
      <c r="O74" s="46" t="e">
        <f aca="true" t="shared" si="5" ref="O74:O86">SUM(C74:N74)</f>
        <v>#REF!</v>
      </c>
      <c r="P74" s="36"/>
      <c r="Q74" s="63" t="s">
        <v>86</v>
      </c>
      <c r="R74" s="46">
        <v>32</v>
      </c>
      <c r="S74" s="46">
        <v>1740</v>
      </c>
      <c r="T74" s="46">
        <v>1716</v>
      </c>
      <c r="U74" s="46">
        <v>1654</v>
      </c>
      <c r="V74" s="46">
        <v>1363</v>
      </c>
      <c r="W74" s="46">
        <v>1938</v>
      </c>
      <c r="X74" s="46" t="e">
        <f t="shared" si="3"/>
        <v>#REF!</v>
      </c>
    </row>
    <row r="75" spans="2:24" ht="12.75">
      <c r="B75" s="20" t="s">
        <v>87</v>
      </c>
      <c r="C75" s="47">
        <f>'importacion de datos'!B75</f>
        <v>140</v>
      </c>
      <c r="D75" s="47">
        <f>'importacion de datos'!C75</f>
        <v>122</v>
      </c>
      <c r="E75" s="47">
        <f>'importacion de datos'!D75</f>
        <v>141</v>
      </c>
      <c r="F75" s="47">
        <f>'importacion de datos'!E75</f>
        <v>227</v>
      </c>
      <c r="G75" s="47">
        <f>'importacion de datos'!F75</f>
        <v>511</v>
      </c>
      <c r="H75" s="47" t="e">
        <f>'importacion de datos'!#REF!</f>
        <v>#REF!</v>
      </c>
      <c r="I75" s="47" t="e">
        <f>'importacion de datos'!#REF!</f>
        <v>#REF!</v>
      </c>
      <c r="J75" s="47" t="e">
        <f>'importacion de datos'!#REF!</f>
        <v>#REF!</v>
      </c>
      <c r="K75" s="47" t="e">
        <f>'importacion de datos'!#REF!</f>
        <v>#REF!</v>
      </c>
      <c r="L75" s="47" t="e">
        <f>'importacion de datos'!#REF!</f>
        <v>#REF!</v>
      </c>
      <c r="M75" s="47">
        <f>'importacion de datos'!L75</f>
        <v>0</v>
      </c>
      <c r="N75" s="47">
        <f>'importacion de datos'!M75</f>
        <v>0</v>
      </c>
      <c r="O75" s="46" t="e">
        <f t="shared" si="5"/>
        <v>#REF!</v>
      </c>
      <c r="P75" s="36"/>
      <c r="Q75" s="63" t="s">
        <v>87</v>
      </c>
      <c r="R75" s="46">
        <v>32</v>
      </c>
      <c r="S75" s="46">
        <v>1740</v>
      </c>
      <c r="T75" s="46">
        <v>1716</v>
      </c>
      <c r="U75" s="46">
        <v>1654</v>
      </c>
      <c r="V75" s="46">
        <v>1363</v>
      </c>
      <c r="W75" s="46">
        <v>1938</v>
      </c>
      <c r="X75" s="46" t="e">
        <f t="shared" si="3"/>
        <v>#REF!</v>
      </c>
    </row>
    <row r="76" spans="2:24" ht="12.75">
      <c r="B76" s="20" t="s">
        <v>88</v>
      </c>
      <c r="C76" s="47">
        <f>'importacion de datos'!B76</f>
        <v>39</v>
      </c>
      <c r="D76" s="47">
        <f>'importacion de datos'!C76</f>
        <v>45</v>
      </c>
      <c r="E76" s="47">
        <f>'importacion de datos'!D76</f>
        <v>27</v>
      </c>
      <c r="F76" s="47">
        <f>'importacion de datos'!E76</f>
        <v>40</v>
      </c>
      <c r="G76" s="47">
        <f>'importacion de datos'!F76</f>
        <v>30</v>
      </c>
      <c r="H76" s="47" t="e">
        <f>'importacion de datos'!#REF!</f>
        <v>#REF!</v>
      </c>
      <c r="I76" s="47" t="e">
        <f>'importacion de datos'!#REF!</f>
        <v>#REF!</v>
      </c>
      <c r="J76" s="47" t="e">
        <f>'importacion de datos'!#REF!</f>
        <v>#REF!</v>
      </c>
      <c r="K76" s="47" t="e">
        <f>'importacion de datos'!#REF!</f>
        <v>#REF!</v>
      </c>
      <c r="L76" s="47" t="e">
        <f>'importacion de datos'!#REF!</f>
        <v>#REF!</v>
      </c>
      <c r="M76" s="47">
        <f>'importacion de datos'!L76</f>
        <v>0</v>
      </c>
      <c r="N76" s="47">
        <f>'importacion de datos'!M76</f>
        <v>0</v>
      </c>
      <c r="O76" s="46" t="e">
        <f t="shared" si="5"/>
        <v>#REF!</v>
      </c>
      <c r="P76" s="36"/>
      <c r="Q76" s="63" t="s">
        <v>88</v>
      </c>
      <c r="R76" s="46">
        <v>5</v>
      </c>
      <c r="S76" s="46">
        <v>158</v>
      </c>
      <c r="T76" s="46">
        <v>184</v>
      </c>
      <c r="U76" s="46">
        <v>204</v>
      </c>
      <c r="V76" s="46">
        <v>291</v>
      </c>
      <c r="W76" s="46">
        <v>437</v>
      </c>
      <c r="X76" s="46" t="e">
        <f t="shared" si="3"/>
        <v>#REF!</v>
      </c>
    </row>
    <row r="77" spans="2:24" ht="12.75">
      <c r="B77" s="20" t="s">
        <v>89</v>
      </c>
      <c r="C77" s="47">
        <f>'importacion de datos'!B77</f>
        <v>39</v>
      </c>
      <c r="D77" s="47">
        <f>'importacion de datos'!C77</f>
        <v>45</v>
      </c>
      <c r="E77" s="47">
        <f>'importacion de datos'!D77</f>
        <v>27</v>
      </c>
      <c r="F77" s="47">
        <f>'importacion de datos'!E77</f>
        <v>40</v>
      </c>
      <c r="G77" s="47">
        <f>'importacion de datos'!F77</f>
        <v>30</v>
      </c>
      <c r="H77" s="47" t="e">
        <f>'importacion de datos'!#REF!</f>
        <v>#REF!</v>
      </c>
      <c r="I77" s="47" t="e">
        <f>'importacion de datos'!#REF!</f>
        <v>#REF!</v>
      </c>
      <c r="J77" s="47" t="e">
        <f>'importacion de datos'!#REF!</f>
        <v>#REF!</v>
      </c>
      <c r="K77" s="47" t="e">
        <f>'importacion de datos'!#REF!</f>
        <v>#REF!</v>
      </c>
      <c r="L77" s="47" t="e">
        <f>'importacion de datos'!#REF!</f>
        <v>#REF!</v>
      </c>
      <c r="M77" s="47">
        <f>'importacion de datos'!L77</f>
        <v>0</v>
      </c>
      <c r="N77" s="47">
        <f>'importacion de datos'!M77</f>
        <v>0</v>
      </c>
      <c r="O77" s="46" t="e">
        <f t="shared" si="5"/>
        <v>#REF!</v>
      </c>
      <c r="P77" s="36"/>
      <c r="Q77" s="63" t="s">
        <v>89</v>
      </c>
      <c r="R77" s="46">
        <v>5</v>
      </c>
      <c r="S77" s="46">
        <v>158</v>
      </c>
      <c r="T77" s="46">
        <v>184</v>
      </c>
      <c r="U77" s="46">
        <v>204</v>
      </c>
      <c r="V77" s="46">
        <v>291</v>
      </c>
      <c r="W77" s="46">
        <v>437</v>
      </c>
      <c r="X77" s="46" t="e">
        <f t="shared" si="3"/>
        <v>#REF!</v>
      </c>
    </row>
    <row r="78" spans="2:24" ht="12.75">
      <c r="B78" s="20" t="s">
        <v>90</v>
      </c>
      <c r="C78" s="47">
        <f>'importacion de datos'!B78</f>
        <v>73</v>
      </c>
      <c r="D78" s="47">
        <f>'importacion de datos'!C78</f>
        <v>73</v>
      </c>
      <c r="E78" s="47">
        <f>'importacion de datos'!D78</f>
        <v>64</v>
      </c>
      <c r="F78" s="47">
        <f>'importacion de datos'!E78</f>
        <v>72</v>
      </c>
      <c r="G78" s="47">
        <f>'importacion de datos'!F78</f>
        <v>66</v>
      </c>
      <c r="H78" s="47" t="e">
        <f>'importacion de datos'!#REF!</f>
        <v>#REF!</v>
      </c>
      <c r="I78" s="47" t="e">
        <f>'importacion de datos'!#REF!</f>
        <v>#REF!</v>
      </c>
      <c r="J78" s="47" t="e">
        <f>'importacion de datos'!#REF!</f>
        <v>#REF!</v>
      </c>
      <c r="K78" s="47" t="e">
        <f>'importacion de datos'!#REF!</f>
        <v>#REF!</v>
      </c>
      <c r="L78" s="47" t="e">
        <f>'importacion de datos'!#REF!</f>
        <v>#REF!</v>
      </c>
      <c r="M78" s="47">
        <f>'importacion de datos'!L78</f>
        <v>0</v>
      </c>
      <c r="N78" s="47">
        <f>'importacion de datos'!M78</f>
        <v>0</v>
      </c>
      <c r="O78" s="46" t="e">
        <f t="shared" si="5"/>
        <v>#REF!</v>
      </c>
      <c r="P78" s="36"/>
      <c r="Q78" s="63" t="s">
        <v>90</v>
      </c>
      <c r="R78" s="46">
        <v>396</v>
      </c>
      <c r="S78" s="46">
        <v>437</v>
      </c>
      <c r="T78" s="46">
        <v>525</v>
      </c>
      <c r="U78" s="46">
        <v>560</v>
      </c>
      <c r="V78" s="46">
        <v>600</v>
      </c>
      <c r="W78" s="46">
        <v>690</v>
      </c>
      <c r="X78" s="46" t="e">
        <f t="shared" si="3"/>
        <v>#REF!</v>
      </c>
    </row>
    <row r="79" spans="2:24" ht="12.75">
      <c r="B79" s="24" t="s">
        <v>91</v>
      </c>
      <c r="C79" s="78">
        <f>'importacion de datos'!B79</f>
        <v>73</v>
      </c>
      <c r="D79" s="78">
        <f>'importacion de datos'!C79</f>
        <v>73</v>
      </c>
      <c r="E79" s="78">
        <f>'importacion de datos'!D79</f>
        <v>64</v>
      </c>
      <c r="F79" s="78">
        <f>'importacion de datos'!E79</f>
        <v>71</v>
      </c>
      <c r="G79" s="78">
        <f>'importacion de datos'!F79</f>
        <v>66</v>
      </c>
      <c r="H79" s="78" t="e">
        <f>'importacion de datos'!#REF!</f>
        <v>#REF!</v>
      </c>
      <c r="I79" s="78" t="e">
        <f>'importacion de datos'!#REF!</f>
        <v>#REF!</v>
      </c>
      <c r="J79" s="78" t="e">
        <f>'importacion de datos'!#REF!</f>
        <v>#REF!</v>
      </c>
      <c r="K79" s="78" t="e">
        <f>'importacion de datos'!#REF!</f>
        <v>#REF!</v>
      </c>
      <c r="L79" s="78" t="e">
        <f>'importacion de datos'!#REF!</f>
        <v>#REF!</v>
      </c>
      <c r="M79" s="78">
        <f>'importacion de datos'!L79</f>
        <v>0</v>
      </c>
      <c r="N79" s="78">
        <f>'importacion de datos'!M79</f>
        <v>0</v>
      </c>
      <c r="O79" s="66" t="e">
        <f t="shared" si="5"/>
        <v>#REF!</v>
      </c>
      <c r="P79" s="36"/>
      <c r="Q79" s="67" t="s">
        <v>91</v>
      </c>
      <c r="R79" s="66">
        <v>372</v>
      </c>
      <c r="S79" s="66">
        <v>388</v>
      </c>
      <c r="T79" s="66">
        <v>490</v>
      </c>
      <c r="U79" s="66">
        <v>533</v>
      </c>
      <c r="V79" s="66">
        <v>586</v>
      </c>
      <c r="W79" s="66">
        <v>690</v>
      </c>
      <c r="X79" s="66" t="e">
        <f t="shared" si="3"/>
        <v>#REF!</v>
      </c>
    </row>
    <row r="80" spans="2:24" ht="12.75">
      <c r="B80" s="32" t="s">
        <v>92</v>
      </c>
      <c r="C80" s="68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60"/>
      <c r="P80" s="54"/>
      <c r="Q80" s="32" t="s">
        <v>92</v>
      </c>
      <c r="S80" s="60"/>
      <c r="T80" s="60"/>
      <c r="U80" s="60"/>
      <c r="V80" s="60"/>
      <c r="W80" s="60"/>
      <c r="X80" s="60"/>
    </row>
    <row r="81" spans="2:24" ht="12.75">
      <c r="B81" s="33" t="s">
        <v>93</v>
      </c>
      <c r="C81" s="111">
        <f>'importacion de datos'!B81</f>
        <v>76</v>
      </c>
      <c r="D81" s="111">
        <f>'importacion de datos'!C81</f>
        <v>75</v>
      </c>
      <c r="E81" s="111">
        <f>'importacion de datos'!D81</f>
        <v>53</v>
      </c>
      <c r="F81" s="111">
        <f>'importacion de datos'!E81</f>
        <v>63</v>
      </c>
      <c r="G81" s="111">
        <f>'importacion de datos'!F81</f>
        <v>42</v>
      </c>
      <c r="H81" s="111" t="e">
        <f>'importacion de datos'!#REF!</f>
        <v>#REF!</v>
      </c>
      <c r="I81" s="111" t="e">
        <f>'importacion de datos'!#REF!</f>
        <v>#REF!</v>
      </c>
      <c r="J81" s="111" t="e">
        <f>'importacion de datos'!#REF!</f>
        <v>#REF!</v>
      </c>
      <c r="K81" s="111" t="e">
        <f>'importacion de datos'!#REF!</f>
        <v>#REF!</v>
      </c>
      <c r="L81" s="111" t="e">
        <f>'importacion de datos'!#REF!</f>
        <v>#REF!</v>
      </c>
      <c r="M81" s="111">
        <f>'importacion de datos'!L81</f>
        <v>0</v>
      </c>
      <c r="N81" s="111">
        <f>'importacion de datos'!M81</f>
        <v>0</v>
      </c>
      <c r="O81" s="35" t="e">
        <f t="shared" si="5"/>
        <v>#REF!</v>
      </c>
      <c r="P81" s="36"/>
      <c r="Q81" s="62" t="s">
        <v>93</v>
      </c>
      <c r="R81" s="35">
        <v>180</v>
      </c>
      <c r="S81" s="35">
        <v>239</v>
      </c>
      <c r="T81" s="35">
        <v>399</v>
      </c>
      <c r="U81" s="35">
        <v>237</v>
      </c>
      <c r="V81" s="35">
        <v>480</v>
      </c>
      <c r="W81" s="35">
        <v>675</v>
      </c>
      <c r="X81" s="35" t="e">
        <f t="shared" si="3"/>
        <v>#REF!</v>
      </c>
    </row>
    <row r="82" spans="2:24" ht="12.75">
      <c r="B82" s="20" t="s">
        <v>94</v>
      </c>
      <c r="C82" s="47">
        <f>'importacion de datos'!B82</f>
        <v>76</v>
      </c>
      <c r="D82" s="47">
        <f>'importacion de datos'!C82</f>
        <v>75</v>
      </c>
      <c r="E82" s="47">
        <f>'importacion de datos'!D82</f>
        <v>53</v>
      </c>
      <c r="F82" s="47">
        <f>'importacion de datos'!E82</f>
        <v>63</v>
      </c>
      <c r="G82" s="47">
        <f>'importacion de datos'!F82</f>
        <v>42</v>
      </c>
      <c r="H82" s="47" t="e">
        <f>'importacion de datos'!#REF!</f>
        <v>#REF!</v>
      </c>
      <c r="I82" s="47" t="e">
        <f>'importacion de datos'!#REF!</f>
        <v>#REF!</v>
      </c>
      <c r="J82" s="47" t="e">
        <f>'importacion de datos'!#REF!</f>
        <v>#REF!</v>
      </c>
      <c r="K82" s="47" t="e">
        <f>'importacion de datos'!#REF!</f>
        <v>#REF!</v>
      </c>
      <c r="L82" s="47" t="e">
        <f>'importacion de datos'!#REF!</f>
        <v>#REF!</v>
      </c>
      <c r="M82" s="47">
        <f>'importacion de datos'!L82</f>
        <v>0</v>
      </c>
      <c r="N82" s="47">
        <f>'importacion de datos'!M82</f>
        <v>0</v>
      </c>
      <c r="O82" s="46" t="e">
        <f t="shared" si="5"/>
        <v>#REF!</v>
      </c>
      <c r="P82" s="36"/>
      <c r="Q82" s="63" t="s">
        <v>94</v>
      </c>
      <c r="R82" s="46">
        <v>180</v>
      </c>
      <c r="S82" s="46">
        <v>239</v>
      </c>
      <c r="T82" s="46">
        <v>399</v>
      </c>
      <c r="U82" s="46">
        <v>237</v>
      </c>
      <c r="V82" s="46">
        <v>480</v>
      </c>
      <c r="W82" s="46">
        <v>675</v>
      </c>
      <c r="X82" s="46" t="e">
        <f t="shared" si="3"/>
        <v>#REF!</v>
      </c>
    </row>
    <row r="83" spans="2:24" ht="12.75">
      <c r="B83" s="20" t="s">
        <v>95</v>
      </c>
      <c r="C83" s="47">
        <f>'importacion de datos'!B83</f>
        <v>82</v>
      </c>
      <c r="D83" s="47">
        <f>'importacion de datos'!C83</f>
        <v>86</v>
      </c>
      <c r="E83" s="47">
        <f>'importacion de datos'!D83</f>
        <v>70</v>
      </c>
      <c r="F83" s="47">
        <f>'importacion de datos'!E83</f>
        <v>74</v>
      </c>
      <c r="G83" s="47">
        <f>'importacion de datos'!F83</f>
        <v>83</v>
      </c>
      <c r="H83" s="47" t="e">
        <f>'importacion de datos'!#REF!</f>
        <v>#REF!</v>
      </c>
      <c r="I83" s="47" t="e">
        <f>'importacion de datos'!#REF!</f>
        <v>#REF!</v>
      </c>
      <c r="J83" s="47" t="e">
        <f>'importacion de datos'!#REF!</f>
        <v>#REF!</v>
      </c>
      <c r="K83" s="47" t="e">
        <f>'importacion de datos'!#REF!</f>
        <v>#REF!</v>
      </c>
      <c r="L83" s="47" t="e">
        <f>'importacion de datos'!#REF!</f>
        <v>#REF!</v>
      </c>
      <c r="M83" s="47">
        <f>'importacion de datos'!L83</f>
        <v>0</v>
      </c>
      <c r="N83" s="47">
        <f>'importacion de datos'!M83</f>
        <v>0</v>
      </c>
      <c r="O83" s="46" t="e">
        <f t="shared" si="5"/>
        <v>#REF!</v>
      </c>
      <c r="P83" s="36"/>
      <c r="Q83" s="63" t="s">
        <v>95</v>
      </c>
      <c r="R83" s="46">
        <v>0</v>
      </c>
      <c r="S83" s="46">
        <v>168</v>
      </c>
      <c r="T83" s="46">
        <v>101</v>
      </c>
      <c r="U83" s="46">
        <v>68</v>
      </c>
      <c r="V83" s="46">
        <v>490</v>
      </c>
      <c r="W83" s="46">
        <v>807</v>
      </c>
      <c r="X83" s="46" t="e">
        <f t="shared" si="3"/>
        <v>#REF!</v>
      </c>
    </row>
    <row r="84" spans="2:24" ht="12.75">
      <c r="B84" s="20" t="s">
        <v>96</v>
      </c>
      <c r="C84" s="47">
        <f>'importacion de datos'!B84</f>
        <v>82</v>
      </c>
      <c r="D84" s="47">
        <f>'importacion de datos'!C84</f>
        <v>86</v>
      </c>
      <c r="E84" s="47">
        <f>'importacion de datos'!D84</f>
        <v>70</v>
      </c>
      <c r="F84" s="47">
        <f>'importacion de datos'!E84</f>
        <v>74</v>
      </c>
      <c r="G84" s="47">
        <f>'importacion de datos'!F84</f>
        <v>83</v>
      </c>
      <c r="H84" s="47" t="e">
        <f>'importacion de datos'!#REF!</f>
        <v>#REF!</v>
      </c>
      <c r="I84" s="47" t="e">
        <f>'importacion de datos'!#REF!</f>
        <v>#REF!</v>
      </c>
      <c r="J84" s="47" t="e">
        <f>'importacion de datos'!#REF!</f>
        <v>#REF!</v>
      </c>
      <c r="K84" s="47" t="e">
        <f>'importacion de datos'!#REF!</f>
        <v>#REF!</v>
      </c>
      <c r="L84" s="47" t="e">
        <f>'importacion de datos'!#REF!</f>
        <v>#REF!</v>
      </c>
      <c r="M84" s="47">
        <f>'importacion de datos'!L84</f>
        <v>0</v>
      </c>
      <c r="N84" s="47">
        <f>'importacion de datos'!M84</f>
        <v>0</v>
      </c>
      <c r="O84" s="46" t="e">
        <f t="shared" si="5"/>
        <v>#REF!</v>
      </c>
      <c r="P84" s="36"/>
      <c r="Q84" s="63" t="s">
        <v>96</v>
      </c>
      <c r="R84" s="46">
        <v>0</v>
      </c>
      <c r="S84" s="46">
        <v>168</v>
      </c>
      <c r="T84" s="46">
        <v>101</v>
      </c>
      <c r="U84" s="46">
        <v>68</v>
      </c>
      <c r="V84" s="46">
        <v>490</v>
      </c>
      <c r="W84" s="46">
        <v>807</v>
      </c>
      <c r="X84" s="46" t="e">
        <f t="shared" si="3"/>
        <v>#REF!</v>
      </c>
    </row>
    <row r="85" spans="2:24" ht="12.75">
      <c r="B85" s="20" t="s">
        <v>97</v>
      </c>
      <c r="C85" s="47">
        <f>'importacion de datos'!B85</f>
        <v>39</v>
      </c>
      <c r="D85" s="47">
        <f>'importacion de datos'!C85</f>
        <v>45</v>
      </c>
      <c r="E85" s="47">
        <f>'importacion de datos'!D85</f>
        <v>27</v>
      </c>
      <c r="F85" s="47">
        <f>'importacion de datos'!E85</f>
        <v>40</v>
      </c>
      <c r="G85" s="47">
        <f>'importacion de datos'!F85</f>
        <v>30</v>
      </c>
      <c r="H85" s="47" t="e">
        <f>'importacion de datos'!#REF!</f>
        <v>#REF!</v>
      </c>
      <c r="I85" s="47" t="e">
        <f>'importacion de datos'!#REF!</f>
        <v>#REF!</v>
      </c>
      <c r="J85" s="47" t="e">
        <f>'importacion de datos'!#REF!</f>
        <v>#REF!</v>
      </c>
      <c r="K85" s="47" t="e">
        <f>'importacion de datos'!#REF!</f>
        <v>#REF!</v>
      </c>
      <c r="L85" s="47" t="e">
        <f>'importacion de datos'!#REF!</f>
        <v>#REF!</v>
      </c>
      <c r="M85" s="47">
        <f>'importacion de datos'!L85</f>
        <v>0</v>
      </c>
      <c r="N85" s="47">
        <f>'importacion de datos'!M85</f>
        <v>0</v>
      </c>
      <c r="O85" s="46" t="e">
        <f t="shared" si="5"/>
        <v>#REF!</v>
      </c>
      <c r="P85" s="36"/>
      <c r="Q85" s="63" t="s">
        <v>97</v>
      </c>
      <c r="R85" s="46">
        <v>0</v>
      </c>
      <c r="S85" s="46">
        <v>95</v>
      </c>
      <c r="T85" s="46">
        <v>155</v>
      </c>
      <c r="U85" s="46">
        <v>99</v>
      </c>
      <c r="V85" s="46">
        <v>281</v>
      </c>
      <c r="W85" s="46">
        <v>415</v>
      </c>
      <c r="X85" s="46" t="e">
        <f t="shared" si="3"/>
        <v>#REF!</v>
      </c>
    </row>
    <row r="86" spans="2:24" ht="12.75">
      <c r="B86" s="20" t="s">
        <v>98</v>
      </c>
      <c r="C86" s="47">
        <f>'importacion de datos'!B86</f>
        <v>39</v>
      </c>
      <c r="D86" s="47">
        <f>'importacion de datos'!C86</f>
        <v>45</v>
      </c>
      <c r="E86" s="47">
        <f>'importacion de datos'!D86</f>
        <v>27</v>
      </c>
      <c r="F86" s="47">
        <f>'importacion de datos'!E86</f>
        <v>40</v>
      </c>
      <c r="G86" s="47">
        <f>'importacion de datos'!F86</f>
        <v>30</v>
      </c>
      <c r="H86" s="47" t="e">
        <f>'importacion de datos'!#REF!</f>
        <v>#REF!</v>
      </c>
      <c r="I86" s="47" t="e">
        <f>'importacion de datos'!#REF!</f>
        <v>#REF!</v>
      </c>
      <c r="J86" s="47" t="e">
        <f>'importacion de datos'!#REF!</f>
        <v>#REF!</v>
      </c>
      <c r="K86" s="47" t="e">
        <f>'importacion de datos'!#REF!</f>
        <v>#REF!</v>
      </c>
      <c r="L86" s="47" t="e">
        <f>'importacion de datos'!#REF!</f>
        <v>#REF!</v>
      </c>
      <c r="M86" s="47">
        <f>'importacion de datos'!L86</f>
        <v>0</v>
      </c>
      <c r="N86" s="47">
        <f>'importacion de datos'!M86</f>
        <v>0</v>
      </c>
      <c r="O86" s="46" t="e">
        <f t="shared" si="5"/>
        <v>#REF!</v>
      </c>
      <c r="P86" s="36"/>
      <c r="Q86" s="63" t="s">
        <v>98</v>
      </c>
      <c r="R86" s="46">
        <v>0</v>
      </c>
      <c r="S86" s="46">
        <v>95</v>
      </c>
      <c r="T86" s="46">
        <v>155</v>
      </c>
      <c r="U86" s="46">
        <v>99</v>
      </c>
      <c r="V86" s="46">
        <v>281</v>
      </c>
      <c r="W86" s="46">
        <v>415</v>
      </c>
      <c r="X86" s="46" t="e">
        <f t="shared" si="3"/>
        <v>#REF!</v>
      </c>
    </row>
    <row r="87" spans="2:24" ht="12.75">
      <c r="B87" s="20" t="s">
        <v>99</v>
      </c>
      <c r="C87" s="70">
        <f>'importacion de datos'!B87</f>
        <v>163.28</v>
      </c>
      <c r="D87" s="70">
        <f>'importacion de datos'!C87</f>
        <v>163.28</v>
      </c>
      <c r="E87" s="70">
        <f>'importacion de datos'!D87</f>
        <v>163.28</v>
      </c>
      <c r="F87" s="70">
        <f>'importacion de datos'!E87</f>
        <v>163.28</v>
      </c>
      <c r="G87" s="70">
        <f>'importacion de datos'!F87</f>
        <v>163.28</v>
      </c>
      <c r="H87" s="70" t="e">
        <f>'importacion de datos'!#REF!</f>
        <v>#REF!</v>
      </c>
      <c r="I87" s="70" t="e">
        <f>'importacion de datos'!#REF!</f>
        <v>#REF!</v>
      </c>
      <c r="J87" s="70" t="e">
        <f>'importacion de datos'!#REF!</f>
        <v>#REF!</v>
      </c>
      <c r="K87" s="70" t="e">
        <f>'importacion de datos'!#REF!</f>
        <v>#REF!</v>
      </c>
      <c r="L87" s="70" t="e">
        <f>'importacion de datos'!#REF!</f>
        <v>#REF!</v>
      </c>
      <c r="M87" s="70">
        <f>'importacion de datos'!L87</f>
        <v>0</v>
      </c>
      <c r="N87" s="70">
        <f>'importacion de datos'!M87</f>
        <v>0</v>
      </c>
      <c r="O87" s="46">
        <f>N87</f>
        <v>0</v>
      </c>
      <c r="P87" s="36"/>
      <c r="Q87" s="63" t="s">
        <v>99</v>
      </c>
      <c r="R87" s="46">
        <v>175</v>
      </c>
      <c r="S87" s="46">
        <v>192</v>
      </c>
      <c r="T87" s="46">
        <v>202</v>
      </c>
      <c r="U87" s="46">
        <v>192</v>
      </c>
      <c r="V87" s="46">
        <v>163.28</v>
      </c>
      <c r="W87" s="46">
        <v>163.84</v>
      </c>
      <c r="X87" s="46">
        <f t="shared" si="3"/>
        <v>0</v>
      </c>
    </row>
    <row r="88" spans="2:24" ht="12.75">
      <c r="B88" s="24" t="s">
        <v>100</v>
      </c>
      <c r="C88" s="72">
        <f>'importacion de datos'!B88</f>
        <v>42</v>
      </c>
      <c r="D88" s="72">
        <f>'importacion de datos'!C88</f>
        <v>42</v>
      </c>
      <c r="E88" s="72">
        <f>'importacion de datos'!D88</f>
        <v>42</v>
      </c>
      <c r="F88" s="72">
        <f>'importacion de datos'!E88</f>
        <v>42</v>
      </c>
      <c r="G88" s="72">
        <f>'importacion de datos'!F88</f>
        <v>42</v>
      </c>
      <c r="H88" s="72" t="e">
        <f>'importacion de datos'!#REF!</f>
        <v>#REF!</v>
      </c>
      <c r="I88" s="72" t="e">
        <f>'importacion de datos'!#REF!</f>
        <v>#REF!</v>
      </c>
      <c r="J88" s="72" t="e">
        <f>'importacion de datos'!#REF!</f>
        <v>#REF!</v>
      </c>
      <c r="K88" s="72" t="e">
        <f>'importacion de datos'!#REF!</f>
        <v>#REF!</v>
      </c>
      <c r="L88" s="72" t="e">
        <f>'importacion de datos'!#REF!</f>
        <v>#REF!</v>
      </c>
      <c r="M88" s="72">
        <f>'importacion de datos'!L88</f>
        <v>0</v>
      </c>
      <c r="N88" s="72">
        <f>'importacion de datos'!M88</f>
        <v>0</v>
      </c>
      <c r="O88" s="66">
        <f>N88</f>
        <v>0</v>
      </c>
      <c r="P88" s="36"/>
      <c r="Q88" s="67" t="s">
        <v>100</v>
      </c>
      <c r="R88" s="66">
        <v>38</v>
      </c>
      <c r="S88" s="66">
        <v>42</v>
      </c>
      <c r="T88" s="66">
        <v>42</v>
      </c>
      <c r="U88" s="66">
        <v>42</v>
      </c>
      <c r="V88" s="66">
        <v>42</v>
      </c>
      <c r="W88" s="66">
        <v>42</v>
      </c>
      <c r="X88" s="66">
        <f t="shared" si="3"/>
        <v>0</v>
      </c>
    </row>
    <row r="89" spans="2:24" ht="12.75">
      <c r="B89" s="112"/>
      <c r="R89" s="113" t="s">
        <v>101</v>
      </c>
      <c r="S89" s="113"/>
      <c r="T89" s="113"/>
      <c r="U89" s="113"/>
      <c r="V89" s="113"/>
      <c r="W89" s="113"/>
      <c r="X89" s="113"/>
    </row>
    <row r="90" spans="2:24" ht="12.75">
      <c r="B90" s="114" t="s">
        <v>102</v>
      </c>
      <c r="C90" s="115" t="str">
        <f>C4</f>
        <v>ENERO</v>
      </c>
      <c r="D90" s="116" t="str">
        <f aca="true" t="shared" si="6" ref="D90:O90">D4</f>
        <v>FEBRERO</v>
      </c>
      <c r="E90" s="116" t="str">
        <f t="shared" si="6"/>
        <v>MARZO</v>
      </c>
      <c r="F90" s="116" t="str">
        <f t="shared" si="6"/>
        <v>ABRIL</v>
      </c>
      <c r="G90" s="116" t="str">
        <f t="shared" si="6"/>
        <v>MAYO</v>
      </c>
      <c r="H90" s="116" t="str">
        <f t="shared" si="6"/>
        <v>JUNIO</v>
      </c>
      <c r="I90" s="116" t="str">
        <f t="shared" si="6"/>
        <v>JULIO</v>
      </c>
      <c r="J90" s="116" t="str">
        <f t="shared" si="6"/>
        <v>AGOSTO</v>
      </c>
      <c r="K90" s="116" t="str">
        <f t="shared" si="6"/>
        <v>SEPT</v>
      </c>
      <c r="L90" s="116" t="str">
        <f t="shared" si="6"/>
        <v>OCT</v>
      </c>
      <c r="M90" s="116" t="str">
        <f t="shared" si="6"/>
        <v>NOV</v>
      </c>
      <c r="N90" s="116" t="str">
        <f t="shared" si="6"/>
        <v>DICIEMBRE</v>
      </c>
      <c r="O90" s="117" t="str">
        <f t="shared" si="6"/>
        <v>Dato Anual</v>
      </c>
      <c r="P90" s="118"/>
      <c r="Q90" s="119" t="s">
        <v>102</v>
      </c>
      <c r="R90" s="120">
        <v>2010</v>
      </c>
      <c r="S90" s="121">
        <v>2011</v>
      </c>
      <c r="T90" s="120">
        <v>2012</v>
      </c>
      <c r="U90" s="120">
        <v>2013</v>
      </c>
      <c r="V90" s="121">
        <v>2014</v>
      </c>
      <c r="W90" s="121">
        <v>2015</v>
      </c>
      <c r="X90" s="121">
        <v>2016</v>
      </c>
    </row>
    <row r="91" spans="2:24" ht="12.75">
      <c r="B91" s="122" t="s">
        <v>103</v>
      </c>
      <c r="C91" s="123">
        <f>C70/(C49+C55+C57+C58+C59+C60)</f>
        <v>2.928371808891049</v>
      </c>
      <c r="D91" s="124">
        <f aca="true" t="shared" si="7" ref="D91:N91">D70/(D49+D55+D57+D58+D59+D60)</f>
        <v>1.9796240390883886</v>
      </c>
      <c r="E91" s="124">
        <f t="shared" si="7"/>
        <v>1.6924145357608331</v>
      </c>
      <c r="F91" s="124">
        <f t="shared" si="7"/>
        <v>1.249251734812859</v>
      </c>
      <c r="G91" s="124">
        <f t="shared" si="7"/>
        <v>1.2273438918100494</v>
      </c>
      <c r="H91" s="124" t="e">
        <f t="shared" si="7"/>
        <v>#REF!</v>
      </c>
      <c r="I91" s="124" t="e">
        <f t="shared" si="7"/>
        <v>#REF!</v>
      </c>
      <c r="J91" s="124" t="e">
        <f t="shared" si="7"/>
        <v>#REF!</v>
      </c>
      <c r="K91" s="124" t="e">
        <f t="shared" si="7"/>
        <v>#REF!</v>
      </c>
      <c r="L91" s="124" t="e">
        <f t="shared" si="7"/>
        <v>#REF!</v>
      </c>
      <c r="M91" s="124" t="e">
        <f t="shared" si="7"/>
        <v>#DIV/0!</v>
      </c>
      <c r="N91" s="124" t="e">
        <f t="shared" si="7"/>
        <v>#DIV/0!</v>
      </c>
      <c r="O91" s="124" t="e">
        <f>O70/(O49+O55+O57+O58+O59+O60)</f>
        <v>#REF!</v>
      </c>
      <c r="P91" s="125"/>
      <c r="Q91" s="126" t="s">
        <v>103</v>
      </c>
      <c r="R91" s="127">
        <f>R70/(R49+R55+R57+R58+R59+R60)</f>
        <v>1.1745765734745641</v>
      </c>
      <c r="S91" s="127">
        <f>S70/(S49+S55+S57+S58+S59+S60)</f>
        <v>1.2089345161490805</v>
      </c>
      <c r="T91" s="127">
        <f>T70/(T49+T55+T57+T58+T59+T60)</f>
        <v>1.0546447925242408</v>
      </c>
      <c r="U91" s="127">
        <v>1.1123173591690134</v>
      </c>
      <c r="V91" s="127">
        <f>V70/(V49+V55+V57+V58+V59+V60)</f>
        <v>1.0773901574393414</v>
      </c>
      <c r="W91" s="127">
        <f>W70/(W49+W55+W57+W58+W59+W60)</f>
        <v>1.15882098637459</v>
      </c>
      <c r="X91" s="127" t="e">
        <f>X70/(X49+X55+X57+X58+X59+X60)</f>
        <v>#REF!</v>
      </c>
    </row>
    <row r="92" spans="2:24" ht="12.75">
      <c r="B92" s="122" t="s">
        <v>104</v>
      </c>
      <c r="C92" s="123">
        <f>C66/C22</f>
        <v>6.279884901010731</v>
      </c>
      <c r="D92" s="124">
        <f aca="true" t="shared" si="8" ref="D92:N92">D66/D22</f>
        <v>4.916964377887189</v>
      </c>
      <c r="E92" s="124">
        <f t="shared" si="8"/>
        <v>4.235105641579343</v>
      </c>
      <c r="F92" s="124">
        <f t="shared" si="8"/>
        <v>5.758512976370091</v>
      </c>
      <c r="G92" s="124">
        <f t="shared" si="8"/>
        <v>4.7928554829435805</v>
      </c>
      <c r="H92" s="124" t="e">
        <f t="shared" si="8"/>
        <v>#REF!</v>
      </c>
      <c r="I92" s="124" t="e">
        <f t="shared" si="8"/>
        <v>#REF!</v>
      </c>
      <c r="J92" s="124" t="e">
        <f t="shared" si="8"/>
        <v>#REF!</v>
      </c>
      <c r="K92" s="124" t="e">
        <f t="shared" si="8"/>
        <v>#REF!</v>
      </c>
      <c r="L92" s="124" t="e">
        <f t="shared" si="8"/>
        <v>#REF!</v>
      </c>
      <c r="M92" s="124" t="e">
        <f t="shared" si="8"/>
        <v>#DIV/0!</v>
      </c>
      <c r="N92" s="124" t="e">
        <f t="shared" si="8"/>
        <v>#DIV/0!</v>
      </c>
      <c r="O92" s="124" t="e">
        <f>O66/O22</f>
        <v>#REF!</v>
      </c>
      <c r="P92" s="125"/>
      <c r="Q92" s="2" t="s">
        <v>104</v>
      </c>
      <c r="R92" s="127">
        <f>R66/R22</f>
        <v>2.4943505737193696</v>
      </c>
      <c r="S92" s="127">
        <f>S66/S22</f>
        <v>1.4319166810751354</v>
      </c>
      <c r="T92" s="127">
        <f>T66/T22</f>
        <v>2.1958133400153437</v>
      </c>
      <c r="U92" s="127">
        <v>2.98744756331957</v>
      </c>
      <c r="V92" s="127">
        <f>V66/V22</f>
        <v>1.9633169465487326</v>
      </c>
      <c r="W92" s="127">
        <f>W66/W22</f>
        <v>3.54961778526694</v>
      </c>
      <c r="X92" s="127" t="e">
        <f>X66/X22</f>
        <v>#REF!</v>
      </c>
    </row>
    <row r="93" spans="2:24" ht="12.75">
      <c r="B93" s="128" t="s">
        <v>105</v>
      </c>
      <c r="C93" s="129">
        <f>C14</f>
        <v>11430</v>
      </c>
      <c r="D93" s="130">
        <f aca="true" t="shared" si="9" ref="D93:N93">D14</f>
        <v>11439</v>
      </c>
      <c r="E93" s="130">
        <f t="shared" si="9"/>
        <v>11480</v>
      </c>
      <c r="F93" s="130">
        <f t="shared" si="9"/>
        <v>11520</v>
      </c>
      <c r="G93" s="130">
        <f t="shared" si="9"/>
        <v>11534</v>
      </c>
      <c r="H93" s="130" t="e">
        <f t="shared" si="9"/>
        <v>#REF!</v>
      </c>
      <c r="I93" s="130" t="e">
        <f t="shared" si="9"/>
        <v>#REF!</v>
      </c>
      <c r="J93" s="130" t="e">
        <f t="shared" si="9"/>
        <v>#REF!</v>
      </c>
      <c r="K93" s="130" t="e">
        <f t="shared" si="9"/>
        <v>#REF!</v>
      </c>
      <c r="L93" s="130" t="e">
        <f t="shared" si="9"/>
        <v>#REF!</v>
      </c>
      <c r="M93" s="130">
        <f t="shared" si="9"/>
        <v>0</v>
      </c>
      <c r="N93" s="130">
        <f t="shared" si="9"/>
        <v>0</v>
      </c>
      <c r="O93" s="130">
        <f>O14</f>
        <v>0</v>
      </c>
      <c r="P93" s="131"/>
      <c r="Q93" s="132" t="s">
        <v>105</v>
      </c>
      <c r="R93" s="133">
        <f>R14</f>
        <v>8214</v>
      </c>
      <c r="S93" s="133">
        <f>S14</f>
        <v>8357</v>
      </c>
      <c r="T93" s="133">
        <f>T14</f>
        <v>8640</v>
      </c>
      <c r="U93" s="133">
        <v>8879</v>
      </c>
      <c r="V93" s="133">
        <f>V14</f>
        <v>9502</v>
      </c>
      <c r="W93" s="133">
        <f>W14</f>
        <v>11458</v>
      </c>
      <c r="X93" s="133">
        <f>X14</f>
        <v>0</v>
      </c>
    </row>
    <row r="94" spans="2:24" ht="12.75">
      <c r="B94" s="134" t="s">
        <v>106</v>
      </c>
      <c r="C94" s="135">
        <f>C16</f>
        <v>6319</v>
      </c>
      <c r="D94" s="136">
        <f aca="true" t="shared" si="10" ref="D94:N94">D16</f>
        <v>6878</v>
      </c>
      <c r="E94" s="136">
        <f t="shared" si="10"/>
        <v>7312</v>
      </c>
      <c r="F94" s="136">
        <f t="shared" si="10"/>
        <v>7752</v>
      </c>
      <c r="G94" s="136">
        <f t="shared" si="10"/>
        <v>7991</v>
      </c>
      <c r="H94" s="136" t="e">
        <f t="shared" si="10"/>
        <v>#REF!</v>
      </c>
      <c r="I94" s="136" t="e">
        <f t="shared" si="10"/>
        <v>#REF!</v>
      </c>
      <c r="J94" s="136" t="e">
        <f t="shared" si="10"/>
        <v>#REF!</v>
      </c>
      <c r="K94" s="136" t="e">
        <f t="shared" si="10"/>
        <v>#REF!</v>
      </c>
      <c r="L94" s="136" t="e">
        <f t="shared" si="10"/>
        <v>#REF!</v>
      </c>
      <c r="M94" s="136">
        <f t="shared" si="10"/>
        <v>0</v>
      </c>
      <c r="N94" s="136">
        <f t="shared" si="10"/>
        <v>0</v>
      </c>
      <c r="O94" s="136">
        <f>O16</f>
        <v>0</v>
      </c>
      <c r="P94" s="131"/>
      <c r="Q94" s="137" t="s">
        <v>106</v>
      </c>
      <c r="R94" s="138">
        <f>R16</f>
        <v>5770</v>
      </c>
      <c r="S94" s="138">
        <f>S16</f>
        <v>6231</v>
      </c>
      <c r="T94" s="138">
        <f>T16</f>
        <v>6290</v>
      </c>
      <c r="U94" s="138">
        <v>6364</v>
      </c>
      <c r="V94" s="138">
        <f>V16</f>
        <v>6435</v>
      </c>
      <c r="W94" s="138">
        <f>W16</f>
        <v>6502</v>
      </c>
      <c r="X94" s="138">
        <f>X16</f>
        <v>0</v>
      </c>
    </row>
    <row r="95" s="1" customFormat="1" ht="12.75"/>
    <row r="96" spans="2:14" ht="12.75">
      <c r="B96" s="139" t="s">
        <v>107</v>
      </c>
      <c r="C96" s="123">
        <f>(C35*22+C36*16+C37*7.5+C38*2.5)/(C35+C36+C37+C38)</f>
        <v>7.877384076990376</v>
      </c>
      <c r="D96" s="123">
        <f>(D35*22+D36*16+D37*7.5+D38*2.5)/(D35+D36+D37+D38)</f>
        <v>7.881064778389719</v>
      </c>
      <c r="E96" s="123">
        <f aca="true" t="shared" si="11" ref="E96:N96">(E35*22+E36*16+E37*7.5+E38*2.5)/(E35+E36+E37+E38)</f>
        <v>7.8413674372848</v>
      </c>
      <c r="F96" s="123">
        <f t="shared" si="11"/>
        <v>7.811848958333333</v>
      </c>
      <c r="G96" s="123">
        <f t="shared" si="11"/>
        <v>4.54967920929426</v>
      </c>
      <c r="H96" s="123" t="e">
        <f t="shared" si="11"/>
        <v>#REF!</v>
      </c>
      <c r="I96" s="123" t="e">
        <f t="shared" si="11"/>
        <v>#REF!</v>
      </c>
      <c r="J96" s="123" t="e">
        <f t="shared" si="11"/>
        <v>#REF!</v>
      </c>
      <c r="K96" s="123" t="e">
        <f t="shared" si="11"/>
        <v>#REF!</v>
      </c>
      <c r="L96" s="123" t="e">
        <f t="shared" si="11"/>
        <v>#REF!</v>
      </c>
      <c r="M96" s="123" t="e">
        <f t="shared" si="11"/>
        <v>#DIV/0!</v>
      </c>
      <c r="N96" s="123" t="e">
        <f t="shared" si="11"/>
        <v>#DIV/0!</v>
      </c>
    </row>
    <row r="97" spans="17:24" s="1" customFormat="1" ht="12.75">
      <c r="Q97" s="1" t="s">
        <v>108</v>
      </c>
      <c r="R97" s="140">
        <f>R49+R55+R57+R58+R59+R60</f>
        <v>8283375.72</v>
      </c>
      <c r="S97" s="140">
        <f>S49+S55+S57+S58+S59+S60</f>
        <v>8209943.257816668</v>
      </c>
      <c r="T97" s="140">
        <f>T49+T55+T57+T58+T59+T60</f>
        <v>10326596.99</v>
      </c>
      <c r="U97" s="140">
        <v>11581205.52</v>
      </c>
      <c r="V97" s="140">
        <f>V49+V55+V57+V58+V59+V60</f>
        <v>11520095.83</v>
      </c>
      <c r="W97" s="140">
        <f>W49+W55+W57+W58+W59+W60</f>
        <v>16893162.87</v>
      </c>
      <c r="X97" s="140" t="e">
        <f>X49+X55+X57+X58+X59+X60</f>
        <v>#REF!</v>
      </c>
    </row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  <row r="216" s="1" customFormat="1" ht="12.75"/>
    <row r="217" s="1" customFormat="1" ht="12.75"/>
    <row r="218" s="1" customFormat="1" ht="12.75"/>
    <row r="219" s="1" customFormat="1" ht="12.75"/>
    <row r="220" s="1" customFormat="1" ht="12.75"/>
    <row r="221" s="1" customFormat="1" ht="12.75"/>
    <row r="222" s="1" customFormat="1" ht="12.75"/>
    <row r="223" s="1" customFormat="1" ht="12.75"/>
    <row r="224" s="1" customFormat="1" ht="12.75"/>
    <row r="225" s="1" customFormat="1" ht="12.75"/>
  </sheetData>
  <sheetProtection selectLockedCells="1" selectUnlockedCells="1"/>
  <mergeCells count="2">
    <mergeCell ref="L3:N3"/>
    <mergeCell ref="R89:X89"/>
  </mergeCells>
  <printOptions/>
  <pageMargins left="0.7083333333333334" right="0.7083333333333334" top="0.7479166666666667" bottom="0.7479166666666667" header="0.5118055555555555" footer="0.5118055555555555"/>
  <pageSetup fitToHeight="2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26"/>
  <sheetViews>
    <sheetView workbookViewId="0" topLeftCell="A22">
      <selection activeCell="E4" sqref="E4"/>
    </sheetView>
  </sheetViews>
  <sheetFormatPr defaultColWidth="11.421875" defaultRowHeight="15"/>
  <cols>
    <col min="1" max="1" width="0.85546875" style="0" customWidth="1"/>
  </cols>
  <sheetData>
    <row r="1" ht="6" customHeight="1"/>
    <row r="2" spans="4:9" ht="12.75">
      <c r="D2" s="141" t="s">
        <v>109</v>
      </c>
      <c r="E2" s="142" t="str">
        <f>'Resumen Anual '!C2</f>
        <v>AGUAS DE SIGUATEPEQUE</v>
      </c>
      <c r="F2" s="143"/>
      <c r="G2" s="144"/>
      <c r="H2" s="145"/>
      <c r="I2" s="145"/>
    </row>
    <row r="3" spans="4:9" ht="12.75">
      <c r="D3" s="141" t="s">
        <v>3</v>
      </c>
      <c r="E3" s="146">
        <f>'Resumen Anual '!O3</f>
        <v>2016</v>
      </c>
      <c r="F3" s="146"/>
      <c r="G3" s="144"/>
      <c r="H3" s="145"/>
      <c r="I3" s="145"/>
    </row>
    <row r="4" spans="2:4" ht="12.75">
      <c r="B4" s="147" t="s">
        <v>33</v>
      </c>
      <c r="C4" s="148"/>
      <c r="D4" s="148"/>
    </row>
    <row r="26" ht="12.75">
      <c r="B26" s="149" t="s">
        <v>110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26"/>
  <sheetViews>
    <sheetView workbookViewId="0" topLeftCell="A22">
      <selection activeCell="E4" sqref="E4"/>
    </sheetView>
  </sheetViews>
  <sheetFormatPr defaultColWidth="11.421875" defaultRowHeight="15"/>
  <cols>
    <col min="1" max="1" width="0.85546875" style="0" customWidth="1"/>
  </cols>
  <sheetData>
    <row r="1" ht="6" customHeight="1"/>
    <row r="2" spans="4:9" ht="12.75">
      <c r="D2" s="141" t="s">
        <v>109</v>
      </c>
      <c r="E2" s="142" t="str">
        <f>'Resumen Anual '!C2</f>
        <v>AGUAS DE SIGUATEPEQUE</v>
      </c>
      <c r="F2" s="143"/>
      <c r="G2" s="144"/>
      <c r="H2" s="144"/>
      <c r="I2" s="144"/>
    </row>
    <row r="3" spans="4:9" ht="12.75">
      <c r="D3" s="141" t="s">
        <v>3</v>
      </c>
      <c r="E3" s="146">
        <f>'Resumen Anual '!O3</f>
        <v>2016</v>
      </c>
      <c r="F3" s="146"/>
      <c r="G3" s="144"/>
      <c r="H3" s="144"/>
      <c r="I3" s="144"/>
    </row>
    <row r="4" ht="12.75">
      <c r="B4" s="150" t="s">
        <v>111</v>
      </c>
    </row>
    <row r="26" ht="12.75">
      <c r="B26" s="150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0"/>
  <sheetViews>
    <sheetView workbookViewId="0" topLeftCell="A1">
      <selection activeCell="B10" sqref="B10"/>
    </sheetView>
  </sheetViews>
  <sheetFormatPr defaultColWidth="11.421875" defaultRowHeight="15"/>
  <cols>
    <col min="1" max="1" width="8.421875" style="0" customWidth="1"/>
    <col min="2" max="2" width="13.28125" style="0" customWidth="1"/>
  </cols>
  <sheetData>
    <row r="1" ht="12.75">
      <c r="A1" t="s">
        <v>112</v>
      </c>
    </row>
    <row r="3" spans="1:3" ht="12.75">
      <c r="A3" s="151" t="s">
        <v>3</v>
      </c>
      <c r="B3" s="152" t="s">
        <v>113</v>
      </c>
      <c r="C3" s="151" t="s">
        <v>114</v>
      </c>
    </row>
    <row r="4" spans="1:3" ht="12.75">
      <c r="A4" s="153">
        <f>'Resumen Anual '!R3</f>
        <v>2010</v>
      </c>
      <c r="B4" s="154">
        <f>'Resumen Anual '!R22*1000/('Resumen Anual '!R14*'Resumen Anual '!R9*365)</f>
        <v>221.9469088093526</v>
      </c>
      <c r="C4" s="155" t="s">
        <v>115</v>
      </c>
    </row>
    <row r="5" spans="1:3" ht="12.75">
      <c r="A5" s="153">
        <f>'Resumen Anual '!S3</f>
        <v>2011</v>
      </c>
      <c r="B5" s="154">
        <f>'Resumen Anual '!S22*1000/('Resumen Anual '!S14*'Resumen Anual '!S9*365)</f>
        <v>363.3810037371645</v>
      </c>
      <c r="C5" s="155" t="s">
        <v>115</v>
      </c>
    </row>
    <row r="6" spans="1:3" ht="12.75">
      <c r="A6" s="153">
        <f>'Resumen Anual '!T3</f>
        <v>2012</v>
      </c>
      <c r="B6" s="154">
        <f>'Resumen Anual '!T22*1000/('Resumen Anual '!T14*'Resumen Anual '!T9*365)</f>
        <v>267.9373744292237</v>
      </c>
      <c r="C6" s="155" t="s">
        <v>115</v>
      </c>
    </row>
    <row r="7" spans="1:3" ht="12.75">
      <c r="A7" s="153">
        <f>'Resumen Anual '!U3</f>
        <v>2013</v>
      </c>
      <c r="B7" s="156">
        <f>('Resumen Anual '!U22*1000)/('Resumen Anual '!U14*'Resumen Anual '!U9*365)</f>
        <v>231.0122199988583</v>
      </c>
      <c r="C7" s="157" t="s">
        <v>115</v>
      </c>
    </row>
    <row r="8" spans="1:3" ht="12.75">
      <c r="A8" s="153">
        <f>'Resumen Anual '!V3</f>
        <v>2014</v>
      </c>
      <c r="B8" s="156">
        <f>('Resumen Anual '!V22*1000)/('Resumen Anual '!V14*'Resumen Anual '!V9*365)</f>
        <v>246.37070032840955</v>
      </c>
      <c r="C8" s="157" t="s">
        <v>115</v>
      </c>
    </row>
    <row r="9" spans="1:3" ht="12.75">
      <c r="A9" s="153">
        <f>'Resumen Anual '!W3</f>
        <v>2015</v>
      </c>
      <c r="B9" s="156">
        <f>('Resumen Anual '!W22*1000)/('Resumen Anual '!W14*'Resumen Anual '!W9*365)</f>
        <v>212.89776025364822</v>
      </c>
      <c r="C9" s="157" t="s">
        <v>115</v>
      </c>
    </row>
    <row r="10" spans="1:3" ht="12.75">
      <c r="A10" s="153">
        <f>'Resumen Anual '!X3</f>
        <v>2016</v>
      </c>
      <c r="B10" s="156" t="e">
        <f>('Resumen Anual '!X22*1000)/('Resumen Anual '!X14*'Resumen Anual '!X9*365)</f>
        <v>#REF!</v>
      </c>
      <c r="C10" s="157" t="s">
        <v>115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67">
      <selection activeCell="I87" sqref="I87"/>
    </sheetView>
  </sheetViews>
  <sheetFormatPr defaultColWidth="11.421875" defaultRowHeight="15"/>
  <sheetData/>
  <sheetProtection selectLockedCells="1" selectUnlockedCells="1"/>
  <printOptions/>
  <pageMargins left="0.7" right="0.7" top="0.75" bottom="0.75" header="0.5118055555555555" footer="0.5118055555555555"/>
  <pageSetup fitToHeight="1" fitToWidth="1" horizontalDpi="300" verticalDpi="300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106"/>
  <sheetViews>
    <sheetView workbookViewId="0" topLeftCell="A1">
      <selection activeCell="J5" sqref="J5"/>
    </sheetView>
  </sheetViews>
  <sheetFormatPr defaultColWidth="11.421875" defaultRowHeight="15"/>
  <cols>
    <col min="1" max="1" width="37.140625" style="158" customWidth="1"/>
    <col min="2" max="16384" width="11.421875" style="158" customWidth="1"/>
  </cols>
  <sheetData>
    <row r="1" spans="1:16" ht="12.75">
      <c r="A1" s="158">
        <v>223</v>
      </c>
      <c r="B1" s="158">
        <v>1394</v>
      </c>
      <c r="C1" s="158">
        <v>1395</v>
      </c>
      <c r="O1" s="158" t="s">
        <v>116</v>
      </c>
      <c r="P1" s="158">
        <v>1395</v>
      </c>
    </row>
    <row r="2" spans="1:16" ht="12.75">
      <c r="A2" s="158" t="s">
        <v>1</v>
      </c>
      <c r="B2" s="158" t="s">
        <v>117</v>
      </c>
      <c r="C2" s="158" t="s">
        <v>117</v>
      </c>
      <c r="O2" s="158" t="s">
        <v>1</v>
      </c>
      <c r="P2" s="158" t="s">
        <v>117</v>
      </c>
    </row>
    <row r="3" spans="1:16" ht="12.75">
      <c r="A3" s="158" t="s">
        <v>3</v>
      </c>
      <c r="B3" s="158">
        <v>2016</v>
      </c>
      <c r="C3" s="158">
        <v>2016</v>
      </c>
      <c r="O3" s="158" t="s">
        <v>3</v>
      </c>
      <c r="P3" s="158">
        <v>2016</v>
      </c>
    </row>
    <row r="4" spans="1:16" ht="12.75">
      <c r="A4" s="158" t="s">
        <v>118</v>
      </c>
      <c r="B4" s="158" t="s">
        <v>119</v>
      </c>
      <c r="C4" s="158" t="s">
        <v>120</v>
      </c>
      <c r="D4" s="158" t="s">
        <v>121</v>
      </c>
      <c r="E4" s="158" t="s">
        <v>122</v>
      </c>
      <c r="F4" s="158" t="s">
        <v>123</v>
      </c>
      <c r="O4" s="158" t="s">
        <v>118</v>
      </c>
      <c r="P4" s="158" t="s">
        <v>120</v>
      </c>
    </row>
    <row r="5" spans="1:24" ht="12.75">
      <c r="A5" s="158" t="s">
        <v>17</v>
      </c>
      <c r="B5" s="159">
        <v>42414</v>
      </c>
      <c r="C5" s="159">
        <v>42414</v>
      </c>
      <c r="D5" s="159">
        <v>42543</v>
      </c>
      <c r="E5" s="159">
        <v>42543</v>
      </c>
      <c r="F5" s="159">
        <v>42544</v>
      </c>
      <c r="G5" s="159"/>
      <c r="H5" s="159"/>
      <c r="I5" s="159"/>
      <c r="J5" s="159"/>
      <c r="K5" s="159"/>
      <c r="L5" s="159"/>
      <c r="M5" s="159"/>
      <c r="N5" s="159"/>
      <c r="O5" s="159" t="s">
        <v>17</v>
      </c>
      <c r="P5" s="159">
        <v>42414</v>
      </c>
      <c r="Q5" s="159"/>
      <c r="R5" s="159"/>
      <c r="S5" s="159"/>
      <c r="T5" s="159"/>
      <c r="U5" s="159"/>
      <c r="V5" s="159"/>
      <c r="W5" s="159"/>
      <c r="X5" s="159"/>
    </row>
    <row r="6" spans="1:16" ht="12.75">
      <c r="A6" s="158" t="s">
        <v>18</v>
      </c>
      <c r="B6" s="158" t="s">
        <v>124</v>
      </c>
      <c r="C6" s="158" t="s">
        <v>124</v>
      </c>
      <c r="D6" s="158" t="s">
        <v>124</v>
      </c>
      <c r="E6" s="158" t="s">
        <v>124</v>
      </c>
      <c r="F6" s="158" t="s">
        <v>124</v>
      </c>
      <c r="O6" s="158" t="s">
        <v>18</v>
      </c>
      <c r="P6" s="158" t="s">
        <v>124</v>
      </c>
    </row>
    <row r="7" spans="1:15" ht="12.75">
      <c r="A7" s="158" t="s">
        <v>19</v>
      </c>
      <c r="O7" s="158" t="s">
        <v>19</v>
      </c>
    </row>
    <row r="8" spans="1:15" ht="15">
      <c r="A8" s="158" t="s">
        <v>20</v>
      </c>
      <c r="B8" s="158">
        <v>58250</v>
      </c>
      <c r="C8" s="158">
        <v>58250</v>
      </c>
      <c r="D8" s="158">
        <v>58250</v>
      </c>
      <c r="E8" s="158">
        <v>58250</v>
      </c>
      <c r="F8" s="158">
        <v>58250</v>
      </c>
      <c r="O8" s="158" t="s">
        <v>19</v>
      </c>
    </row>
    <row r="9" spans="1:17" ht="15">
      <c r="A9" s="158" t="s">
        <v>21</v>
      </c>
      <c r="B9" s="158">
        <v>5</v>
      </c>
      <c r="C9" s="158">
        <v>5</v>
      </c>
      <c r="D9" s="158">
        <v>4.99</v>
      </c>
      <c r="E9" s="158">
        <v>4.99</v>
      </c>
      <c r="F9" s="158">
        <v>4.99</v>
      </c>
      <c r="O9" s="158" t="s">
        <v>125</v>
      </c>
      <c r="P9" s="158" t="s">
        <v>126</v>
      </c>
      <c r="Q9" s="158" t="s">
        <v>127</v>
      </c>
    </row>
    <row r="10" spans="1:17" ht="15">
      <c r="A10" s="158" t="s">
        <v>22</v>
      </c>
      <c r="B10" s="158">
        <v>11537</v>
      </c>
      <c r="C10" s="158">
        <v>11537</v>
      </c>
      <c r="D10" s="158">
        <v>11537</v>
      </c>
      <c r="E10" s="158">
        <v>11537</v>
      </c>
      <c r="F10" s="158">
        <v>11537</v>
      </c>
      <c r="O10" s="158" t="s">
        <v>128</v>
      </c>
      <c r="P10" s="158" t="s">
        <v>129</v>
      </c>
      <c r="Q10" s="158" t="s">
        <v>130</v>
      </c>
    </row>
    <row r="11" spans="1:17" ht="15">
      <c r="A11" s="158" t="s">
        <v>131</v>
      </c>
      <c r="B11" s="158">
        <v>4100</v>
      </c>
      <c r="C11" s="158">
        <v>4100</v>
      </c>
      <c r="D11" s="158">
        <v>4100</v>
      </c>
      <c r="E11" s="158">
        <v>4100</v>
      </c>
      <c r="F11" s="158">
        <v>4100</v>
      </c>
      <c r="O11" s="158" t="s">
        <v>132</v>
      </c>
      <c r="P11" s="158" t="s">
        <v>133</v>
      </c>
      <c r="Q11" s="158" t="s">
        <v>134</v>
      </c>
    </row>
    <row r="12" spans="1:17" ht="15">
      <c r="A12" s="158" t="s">
        <v>135</v>
      </c>
      <c r="B12" s="158">
        <v>0</v>
      </c>
      <c r="C12" s="158">
        <v>0</v>
      </c>
      <c r="O12" s="158" t="s">
        <v>136</v>
      </c>
      <c r="P12" s="158" t="s">
        <v>137</v>
      </c>
      <c r="Q12" s="158" t="s">
        <v>138</v>
      </c>
    </row>
    <row r="13" spans="1:17" ht="15">
      <c r="A13" s="158" t="s">
        <v>25</v>
      </c>
      <c r="O13" s="158" t="s">
        <v>139</v>
      </c>
      <c r="P13" s="158" t="s">
        <v>140</v>
      </c>
      <c r="Q13" s="158" t="s">
        <v>138</v>
      </c>
    </row>
    <row r="14" spans="1:6" ht="15">
      <c r="A14" s="158" t="s">
        <v>26</v>
      </c>
      <c r="B14" s="158">
        <v>11430</v>
      </c>
      <c r="C14" s="158">
        <v>11439</v>
      </c>
      <c r="D14" s="158">
        <v>11480</v>
      </c>
      <c r="E14" s="158">
        <v>11520</v>
      </c>
      <c r="F14" s="158">
        <v>11534</v>
      </c>
    </row>
    <row r="15" spans="1:15" ht="15">
      <c r="A15" s="158" t="s">
        <v>27</v>
      </c>
      <c r="B15" s="158">
        <v>3</v>
      </c>
      <c r="C15" s="158">
        <v>0</v>
      </c>
      <c r="D15" s="158">
        <v>0</v>
      </c>
      <c r="E15" s="158">
        <v>67</v>
      </c>
      <c r="F15" s="158">
        <v>0</v>
      </c>
      <c r="O15" s="158" t="s">
        <v>25</v>
      </c>
    </row>
    <row r="16" spans="1:17" ht="15">
      <c r="A16" s="158" t="s">
        <v>28</v>
      </c>
      <c r="B16" s="158">
        <v>6319</v>
      </c>
      <c r="C16" s="158">
        <v>6878</v>
      </c>
      <c r="D16" s="158">
        <v>7312</v>
      </c>
      <c r="E16" s="158">
        <v>7752</v>
      </c>
      <c r="F16" s="158">
        <v>7991</v>
      </c>
      <c r="O16" s="158" t="s">
        <v>141</v>
      </c>
      <c r="P16" s="158" t="s">
        <v>142</v>
      </c>
      <c r="Q16" s="158" t="s">
        <v>143</v>
      </c>
    </row>
    <row r="17" spans="1:17" ht="15">
      <c r="A17" s="158" t="s">
        <v>29</v>
      </c>
      <c r="B17" s="158">
        <v>0</v>
      </c>
      <c r="C17" s="158">
        <v>0</v>
      </c>
      <c r="D17" s="158">
        <v>0</v>
      </c>
      <c r="E17" s="158">
        <v>0</v>
      </c>
      <c r="F17" s="158">
        <v>0</v>
      </c>
      <c r="O17" s="158" t="s">
        <v>144</v>
      </c>
      <c r="P17" s="158" t="s">
        <v>145</v>
      </c>
      <c r="Q17" s="158" t="s">
        <v>146</v>
      </c>
    </row>
    <row r="18" spans="1:17" ht="15">
      <c r="A18" s="158" t="s">
        <v>30</v>
      </c>
      <c r="B18" s="158">
        <v>0</v>
      </c>
      <c r="C18" s="158">
        <v>0</v>
      </c>
      <c r="D18" s="158">
        <v>430</v>
      </c>
      <c r="E18" s="158">
        <v>436</v>
      </c>
      <c r="F18" s="158">
        <v>230</v>
      </c>
      <c r="O18" s="158" t="s">
        <v>147</v>
      </c>
      <c r="P18" s="158" t="s">
        <v>148</v>
      </c>
      <c r="Q18" s="158" t="s">
        <v>149</v>
      </c>
    </row>
    <row r="19" spans="1:17" ht="15">
      <c r="A19" s="158" t="s">
        <v>31</v>
      </c>
      <c r="B19" s="158">
        <v>176</v>
      </c>
      <c r="C19" s="158">
        <v>293</v>
      </c>
      <c r="D19" s="158">
        <v>381</v>
      </c>
      <c r="E19" s="158">
        <v>437</v>
      </c>
      <c r="F19" s="158">
        <v>541</v>
      </c>
      <c r="O19" s="158" t="s">
        <v>150</v>
      </c>
      <c r="P19" s="158" t="s">
        <v>151</v>
      </c>
      <c r="Q19" s="158" t="s">
        <v>152</v>
      </c>
    </row>
    <row r="20" spans="1:17" ht="15">
      <c r="A20" s="158" t="s">
        <v>32</v>
      </c>
      <c r="B20" s="158">
        <v>176</v>
      </c>
      <c r="C20" s="158">
        <v>293</v>
      </c>
      <c r="D20" s="158">
        <v>381</v>
      </c>
      <c r="E20" s="158">
        <v>437</v>
      </c>
      <c r="F20" s="158">
        <v>541</v>
      </c>
      <c r="O20" s="158" t="s">
        <v>153</v>
      </c>
      <c r="P20" s="158" t="s">
        <v>154</v>
      </c>
      <c r="Q20" s="158" t="s">
        <v>146</v>
      </c>
    </row>
    <row r="21" spans="1:16" ht="15">
      <c r="A21" s="158" t="s">
        <v>33</v>
      </c>
      <c r="O21" s="158" t="s">
        <v>155</v>
      </c>
      <c r="P21" s="158" t="s">
        <v>156</v>
      </c>
    </row>
    <row r="22" spans="1:17" ht="15">
      <c r="A22" s="158" t="s">
        <v>34</v>
      </c>
      <c r="B22" s="158">
        <v>328127.99</v>
      </c>
      <c r="C22" s="158">
        <v>405972.27</v>
      </c>
      <c r="D22" s="158">
        <v>394931.71400000004</v>
      </c>
      <c r="E22" s="158">
        <v>302345.86900201585</v>
      </c>
      <c r="F22" s="158">
        <v>333936.3403916013</v>
      </c>
      <c r="O22" s="158" t="s">
        <v>157</v>
      </c>
      <c r="P22" s="158" t="s">
        <v>158</v>
      </c>
      <c r="Q22" s="158" t="s">
        <v>159</v>
      </c>
    </row>
    <row r="23" spans="1:6" ht="15">
      <c r="A23" s="158" t="s">
        <v>35</v>
      </c>
      <c r="B23" s="158">
        <v>174026.56</v>
      </c>
      <c r="C23" s="158">
        <v>254570.76</v>
      </c>
      <c r="D23" s="158">
        <v>215520.68</v>
      </c>
      <c r="E23" s="158">
        <v>157544.47999999998</v>
      </c>
      <c r="F23" s="158">
        <v>134541.86</v>
      </c>
    </row>
    <row r="24" spans="1:15" ht="15">
      <c r="A24" s="158" t="s">
        <v>36</v>
      </c>
      <c r="B24" s="158">
        <v>154101.43</v>
      </c>
      <c r="C24" s="158">
        <v>151401.51</v>
      </c>
      <c r="D24" s="158">
        <v>179411.03400000007</v>
      </c>
      <c r="E24" s="158">
        <v>144801.38900201587</v>
      </c>
      <c r="F24" s="158">
        <v>199394.48039160133</v>
      </c>
      <c r="O24" s="158" t="s">
        <v>160</v>
      </c>
    </row>
    <row r="25" spans="1:17" ht="15.75">
      <c r="A25" s="158" t="s">
        <v>37</v>
      </c>
      <c r="B25" s="158">
        <v>0</v>
      </c>
      <c r="C25" s="158">
        <v>0</v>
      </c>
      <c r="D25" s="158">
        <v>0</v>
      </c>
      <c r="E25" s="158">
        <v>0</v>
      </c>
      <c r="F25" s="158">
        <v>0</v>
      </c>
      <c r="O25" s="158" t="s">
        <v>161</v>
      </c>
      <c r="P25" s="158" t="s">
        <v>162</v>
      </c>
      <c r="Q25" s="158" t="s">
        <v>163</v>
      </c>
    </row>
    <row r="26" spans="1:17" ht="15.75">
      <c r="A26" s="158" t="s">
        <v>38</v>
      </c>
      <c r="O26" s="158" t="s">
        <v>164</v>
      </c>
      <c r="P26" s="158" t="s">
        <v>165</v>
      </c>
      <c r="Q26" s="158" t="s">
        <v>163</v>
      </c>
    </row>
    <row r="27" spans="1:17" ht="15.75">
      <c r="A27" s="158" t="s">
        <v>39</v>
      </c>
      <c r="B27" s="158">
        <v>24</v>
      </c>
      <c r="C27" s="158">
        <v>24</v>
      </c>
      <c r="D27" s="158">
        <v>24</v>
      </c>
      <c r="E27" s="158">
        <v>24</v>
      </c>
      <c r="F27" s="158">
        <v>24</v>
      </c>
      <c r="O27" s="158" t="s">
        <v>166</v>
      </c>
      <c r="P27" s="158" t="s">
        <v>167</v>
      </c>
      <c r="Q27" s="158" t="s">
        <v>163</v>
      </c>
    </row>
    <row r="28" spans="1:17" ht="15.75">
      <c r="A28" s="158" t="s">
        <v>40</v>
      </c>
      <c r="B28" s="158">
        <v>0</v>
      </c>
      <c r="C28" s="158">
        <v>28</v>
      </c>
      <c r="D28" s="158">
        <v>32</v>
      </c>
      <c r="E28" s="158">
        <v>0</v>
      </c>
      <c r="F28" s="158">
        <v>32</v>
      </c>
      <c r="O28" s="158" t="s">
        <v>168</v>
      </c>
      <c r="P28" s="158" t="s">
        <v>169</v>
      </c>
      <c r="Q28" s="158" t="s">
        <v>163</v>
      </c>
    </row>
    <row r="29" spans="1:6" ht="15">
      <c r="A29" s="158" t="s">
        <v>41</v>
      </c>
      <c r="B29" s="158">
        <v>0</v>
      </c>
      <c r="C29" s="158">
        <v>23</v>
      </c>
      <c r="D29" s="158">
        <v>30</v>
      </c>
      <c r="E29" s="158">
        <v>0</v>
      </c>
      <c r="F29" s="158">
        <v>27</v>
      </c>
    </row>
    <row r="30" spans="1:15" ht="15">
      <c r="A30" s="158" t="s">
        <v>170</v>
      </c>
      <c r="B30" s="158">
        <v>0</v>
      </c>
      <c r="C30" s="158">
        <v>0</v>
      </c>
      <c r="D30" s="158">
        <v>0</v>
      </c>
      <c r="E30" s="158">
        <v>0</v>
      </c>
      <c r="F30" s="158">
        <v>0</v>
      </c>
      <c r="O30" s="158" t="s">
        <v>38</v>
      </c>
    </row>
    <row r="31" spans="1:17" ht="15">
      <c r="A31" s="158" t="s">
        <v>43</v>
      </c>
      <c r="B31" s="158">
        <v>0</v>
      </c>
      <c r="C31" s="158">
        <v>0</v>
      </c>
      <c r="D31" s="158">
        <v>0</v>
      </c>
      <c r="E31" s="158">
        <v>0</v>
      </c>
      <c r="F31" s="158">
        <v>0</v>
      </c>
      <c r="O31" s="158" t="s">
        <v>171</v>
      </c>
      <c r="P31" s="158" t="s">
        <v>172</v>
      </c>
      <c r="Q31" s="158" t="s">
        <v>173</v>
      </c>
    </row>
    <row r="32" spans="1:17" ht="15">
      <c r="A32" s="158" t="s">
        <v>174</v>
      </c>
      <c r="B32" s="158">
        <v>0</v>
      </c>
      <c r="C32" s="158">
        <v>0</v>
      </c>
      <c r="D32" s="158">
        <v>0</v>
      </c>
      <c r="E32" s="158">
        <v>0</v>
      </c>
      <c r="F32" s="158">
        <v>0</v>
      </c>
      <c r="O32" s="158" t="s">
        <v>175</v>
      </c>
      <c r="P32" s="158" t="s">
        <v>176</v>
      </c>
      <c r="Q32" s="158" t="s">
        <v>173</v>
      </c>
    </row>
    <row r="33" spans="1:17" ht="12.75">
      <c r="A33" s="158" t="s">
        <v>177</v>
      </c>
      <c r="B33" s="158">
        <v>0</v>
      </c>
      <c r="C33" s="158">
        <v>0</v>
      </c>
      <c r="D33" s="158">
        <v>0</v>
      </c>
      <c r="E33" s="158">
        <v>0</v>
      </c>
      <c r="F33" s="158">
        <v>0</v>
      </c>
      <c r="O33" s="158" t="s">
        <v>178</v>
      </c>
      <c r="P33" s="158" t="s">
        <v>179</v>
      </c>
      <c r="Q33" s="158" t="s">
        <v>173</v>
      </c>
    </row>
    <row r="34" spans="1:17" ht="15">
      <c r="A34" s="158" t="s">
        <v>46</v>
      </c>
      <c r="O34" s="158" t="s">
        <v>180</v>
      </c>
      <c r="P34" s="158" t="s">
        <v>181</v>
      </c>
      <c r="Q34" s="158" t="s">
        <v>173</v>
      </c>
    </row>
    <row r="35" spans="1:17" ht="15">
      <c r="A35" s="158" t="s">
        <v>47</v>
      </c>
      <c r="B35" s="158">
        <v>194</v>
      </c>
      <c r="C35" s="158">
        <v>193</v>
      </c>
      <c r="D35" s="158">
        <v>207</v>
      </c>
      <c r="E35" s="158">
        <v>198</v>
      </c>
      <c r="F35" s="158">
        <v>0</v>
      </c>
      <c r="O35" s="158" t="s">
        <v>182</v>
      </c>
      <c r="P35" s="158" t="s">
        <v>183</v>
      </c>
      <c r="Q35" s="158" t="s">
        <v>173</v>
      </c>
    </row>
    <row r="36" spans="1:17" ht="15">
      <c r="A36" s="158" t="s">
        <v>48</v>
      </c>
      <c r="B36" s="158">
        <v>783</v>
      </c>
      <c r="C36" s="158">
        <v>793</v>
      </c>
      <c r="D36" s="158">
        <v>855</v>
      </c>
      <c r="E36" s="158">
        <v>769</v>
      </c>
      <c r="F36" s="158">
        <v>196</v>
      </c>
      <c r="O36" s="158" t="s">
        <v>184</v>
      </c>
      <c r="P36" s="158" t="s">
        <v>185</v>
      </c>
      <c r="Q36" s="158" t="s">
        <v>173</v>
      </c>
    </row>
    <row r="37" spans="1:17" ht="15">
      <c r="A37" s="158" t="s">
        <v>49</v>
      </c>
      <c r="B37" s="158">
        <v>9422</v>
      </c>
      <c r="C37" s="158">
        <v>9417</v>
      </c>
      <c r="D37" s="158">
        <v>9915</v>
      </c>
      <c r="E37" s="158">
        <v>9390</v>
      </c>
      <c r="F37" s="158">
        <v>4199</v>
      </c>
      <c r="O37" s="158" t="s">
        <v>186</v>
      </c>
      <c r="P37" s="158" t="s">
        <v>187</v>
      </c>
      <c r="Q37" s="158" t="s">
        <v>173</v>
      </c>
    </row>
    <row r="38" spans="1:6" ht="12.75">
      <c r="A38" s="158" t="s">
        <v>50</v>
      </c>
      <c r="B38" s="158">
        <v>1031</v>
      </c>
      <c r="C38" s="158">
        <v>1036</v>
      </c>
      <c r="D38" s="158">
        <v>1221</v>
      </c>
      <c r="E38" s="158">
        <v>1163</v>
      </c>
      <c r="F38" s="158">
        <v>7139</v>
      </c>
    </row>
    <row r="39" spans="1:15" ht="12.75">
      <c r="A39" s="158" t="s">
        <v>51</v>
      </c>
      <c r="O39" s="158" t="s">
        <v>46</v>
      </c>
    </row>
    <row r="40" spans="1:17" ht="15">
      <c r="A40" s="158" t="s">
        <v>52</v>
      </c>
      <c r="B40" s="158">
        <v>23</v>
      </c>
      <c r="C40" s="158">
        <v>23</v>
      </c>
      <c r="D40" s="158">
        <v>23</v>
      </c>
      <c r="E40" s="158">
        <v>23</v>
      </c>
      <c r="F40" s="158">
        <v>23</v>
      </c>
      <c r="O40" s="158" t="s">
        <v>188</v>
      </c>
      <c r="P40" s="158" t="s">
        <v>189</v>
      </c>
      <c r="Q40" s="158" t="s">
        <v>190</v>
      </c>
    </row>
    <row r="41" spans="1:17" ht="15">
      <c r="A41" s="158" t="s">
        <v>53</v>
      </c>
      <c r="B41" s="158">
        <v>3</v>
      </c>
      <c r="C41" s="158">
        <v>3</v>
      </c>
      <c r="D41" s="158">
        <v>3</v>
      </c>
      <c r="E41" s="158">
        <v>3</v>
      </c>
      <c r="F41" s="158">
        <v>3</v>
      </c>
      <c r="O41" s="158" t="s">
        <v>191</v>
      </c>
      <c r="P41" s="158" t="s">
        <v>192</v>
      </c>
      <c r="Q41" s="158" t="s">
        <v>190</v>
      </c>
    </row>
    <row r="42" spans="1:17" ht="15">
      <c r="A42" s="158" t="s">
        <v>54</v>
      </c>
      <c r="B42" s="158">
        <v>11</v>
      </c>
      <c r="C42" s="158">
        <v>11</v>
      </c>
      <c r="D42" s="158">
        <v>11</v>
      </c>
      <c r="E42" s="158">
        <v>11</v>
      </c>
      <c r="F42" s="158">
        <v>11</v>
      </c>
      <c r="O42" s="158" t="s">
        <v>193</v>
      </c>
      <c r="P42" s="158" t="s">
        <v>194</v>
      </c>
      <c r="Q42" s="158" t="s">
        <v>190</v>
      </c>
    </row>
    <row r="43" spans="1:17" ht="15">
      <c r="A43" s="158" t="s">
        <v>55</v>
      </c>
      <c r="O43" s="158" t="s">
        <v>195</v>
      </c>
      <c r="P43" s="158" t="s">
        <v>196</v>
      </c>
      <c r="Q43" s="158" t="s">
        <v>190</v>
      </c>
    </row>
    <row r="44" ht="15">
      <c r="A44" s="158" t="s">
        <v>56</v>
      </c>
    </row>
    <row r="45" spans="1:15" ht="15">
      <c r="A45" s="158" t="s">
        <v>57</v>
      </c>
      <c r="B45" s="158">
        <v>216489.7</v>
      </c>
      <c r="C45" s="158">
        <v>248054.25</v>
      </c>
      <c r="D45" s="158">
        <v>246313.16</v>
      </c>
      <c r="E45" s="158">
        <v>273003.52999999997</v>
      </c>
      <c r="F45" s="158">
        <v>252802.58</v>
      </c>
      <c r="O45" s="158" t="s">
        <v>51</v>
      </c>
    </row>
    <row r="46" spans="1:17" ht="15">
      <c r="A46" s="158" t="s">
        <v>58</v>
      </c>
      <c r="B46" s="158">
        <v>272488.76</v>
      </c>
      <c r="C46" s="158">
        <v>251165.57</v>
      </c>
      <c r="D46" s="158">
        <v>234152.05</v>
      </c>
      <c r="E46" s="158">
        <v>279200.07</v>
      </c>
      <c r="F46" s="158">
        <v>320921.4</v>
      </c>
      <c r="O46" s="158" t="s">
        <v>197</v>
      </c>
      <c r="P46" s="158" t="s">
        <v>198</v>
      </c>
      <c r="Q46" s="158" t="s">
        <v>199</v>
      </c>
    </row>
    <row r="47" spans="1:17" ht="15">
      <c r="A47" s="158" t="s">
        <v>200</v>
      </c>
      <c r="B47" s="158">
        <v>0</v>
      </c>
      <c r="C47" s="158">
        <v>0</v>
      </c>
      <c r="D47" s="158">
        <v>95100</v>
      </c>
      <c r="E47" s="158">
        <v>220850</v>
      </c>
      <c r="F47" s="158">
        <v>185520</v>
      </c>
      <c r="O47" s="158" t="s">
        <v>201</v>
      </c>
      <c r="P47" s="158" t="s">
        <v>202</v>
      </c>
      <c r="Q47" s="158" t="s">
        <v>199</v>
      </c>
    </row>
    <row r="48" spans="1:17" ht="15">
      <c r="A48" s="158" t="s">
        <v>203</v>
      </c>
      <c r="B48" s="158">
        <v>140318.17</v>
      </c>
      <c r="C48" s="158">
        <v>309976.81</v>
      </c>
      <c r="D48" s="158">
        <v>236863.34</v>
      </c>
      <c r="E48" s="158">
        <v>531752.98</v>
      </c>
      <c r="F48" s="158">
        <v>486863.9</v>
      </c>
      <c r="O48" s="158" t="s">
        <v>204</v>
      </c>
      <c r="P48" s="158" t="s">
        <v>205</v>
      </c>
      <c r="Q48" s="158" t="s">
        <v>199</v>
      </c>
    </row>
    <row r="49" spans="1:6" ht="15">
      <c r="A49" s="158" t="s">
        <v>61</v>
      </c>
      <c r="B49" s="158">
        <v>629296.63</v>
      </c>
      <c r="C49" s="158">
        <v>809196.63</v>
      </c>
      <c r="D49" s="158">
        <v>812428.55</v>
      </c>
      <c r="E49" s="158">
        <v>1304806.58</v>
      </c>
      <c r="F49" s="158">
        <v>1246107.88</v>
      </c>
    </row>
    <row r="50" spans="1:15" ht="15">
      <c r="A50" s="158" t="s">
        <v>62</v>
      </c>
      <c r="O50" s="158" t="s">
        <v>55</v>
      </c>
    </row>
    <row r="51" spans="1:15" ht="15">
      <c r="A51" s="158" t="s">
        <v>63</v>
      </c>
      <c r="B51" s="158">
        <v>66058.27</v>
      </c>
      <c r="C51" s="158">
        <v>72609.46</v>
      </c>
      <c r="D51" s="158">
        <v>73807.44</v>
      </c>
      <c r="E51" s="158">
        <v>74132.56999999999</v>
      </c>
      <c r="F51" s="158">
        <v>77881.73999999999</v>
      </c>
      <c r="O51" s="158" t="s">
        <v>56</v>
      </c>
    </row>
    <row r="52" spans="1:17" ht="12.75">
      <c r="A52" s="158" t="s">
        <v>64</v>
      </c>
      <c r="B52" s="158">
        <v>0</v>
      </c>
      <c r="C52" s="158">
        <v>0</v>
      </c>
      <c r="D52" s="158">
        <v>0</v>
      </c>
      <c r="E52" s="158">
        <v>0</v>
      </c>
      <c r="F52" s="158">
        <v>0</v>
      </c>
      <c r="O52" s="158" t="s">
        <v>206</v>
      </c>
      <c r="P52" s="158" t="s">
        <v>207</v>
      </c>
      <c r="Q52" s="158" t="s">
        <v>208</v>
      </c>
    </row>
    <row r="53" spans="1:17" ht="15">
      <c r="A53" s="158" t="s">
        <v>65</v>
      </c>
      <c r="B53" s="158">
        <v>0</v>
      </c>
      <c r="C53" s="158">
        <v>0</v>
      </c>
      <c r="D53" s="158">
        <v>0</v>
      </c>
      <c r="E53" s="158">
        <v>0</v>
      </c>
      <c r="F53" s="158">
        <v>0</v>
      </c>
      <c r="O53" s="158" t="s">
        <v>209</v>
      </c>
      <c r="P53" s="158" t="s">
        <v>210</v>
      </c>
      <c r="Q53" s="158" t="s">
        <v>208</v>
      </c>
    </row>
    <row r="54" spans="1:17" ht="15">
      <c r="A54" s="158" t="s">
        <v>211</v>
      </c>
      <c r="B54" s="158">
        <v>1531.2</v>
      </c>
      <c r="C54" s="158">
        <v>7781.6</v>
      </c>
      <c r="D54" s="158">
        <v>1705</v>
      </c>
      <c r="E54" s="158">
        <v>19700</v>
      </c>
      <c r="F54" s="158">
        <v>29728.5</v>
      </c>
      <c r="O54" s="158" t="s">
        <v>212</v>
      </c>
      <c r="P54" s="158" t="s">
        <v>213</v>
      </c>
      <c r="Q54" s="158" t="s">
        <v>208</v>
      </c>
    </row>
    <row r="55" spans="1:17" ht="15">
      <c r="A55" s="158" t="s">
        <v>67</v>
      </c>
      <c r="B55" s="158">
        <v>67589.47</v>
      </c>
      <c r="C55" s="158">
        <v>80391.06</v>
      </c>
      <c r="D55" s="158">
        <v>75512.44</v>
      </c>
      <c r="E55" s="158">
        <v>93832.57</v>
      </c>
      <c r="F55" s="158">
        <v>107610.24</v>
      </c>
      <c r="O55" s="158" t="s">
        <v>214</v>
      </c>
      <c r="P55" s="158" t="s">
        <v>215</v>
      </c>
      <c r="Q55" s="158" t="s">
        <v>208</v>
      </c>
    </row>
    <row r="56" spans="1:17" ht="15">
      <c r="A56" s="158" t="s">
        <v>68</v>
      </c>
      <c r="O56" s="158" t="s">
        <v>216</v>
      </c>
      <c r="P56" s="158" t="s">
        <v>217</v>
      </c>
      <c r="Q56" s="158" t="s">
        <v>208</v>
      </c>
    </row>
    <row r="57" spans="1:6" ht="15">
      <c r="A57" s="158" t="s">
        <v>69</v>
      </c>
      <c r="B57" s="158">
        <v>117303.1</v>
      </c>
      <c r="C57" s="158">
        <v>173950.71</v>
      </c>
      <c r="D57" s="158">
        <v>264937.89</v>
      </c>
      <c r="E57" s="158">
        <v>322509.25</v>
      </c>
      <c r="F57" s="158">
        <v>220108.96</v>
      </c>
    </row>
    <row r="58" spans="1:15" ht="15">
      <c r="A58" s="158" t="s">
        <v>70</v>
      </c>
      <c r="B58" s="158">
        <v>0</v>
      </c>
      <c r="C58" s="158">
        <v>0</v>
      </c>
      <c r="D58" s="158">
        <v>0</v>
      </c>
      <c r="E58" s="158">
        <v>0</v>
      </c>
      <c r="F58" s="158">
        <v>0</v>
      </c>
      <c r="O58" s="158" t="s">
        <v>62</v>
      </c>
    </row>
    <row r="59" spans="1:17" ht="15">
      <c r="A59" s="158" t="s">
        <v>71</v>
      </c>
      <c r="B59" s="158">
        <v>6621.64</v>
      </c>
      <c r="C59" s="158">
        <v>5664.7</v>
      </c>
      <c r="D59" s="158">
        <v>5147.62</v>
      </c>
      <c r="E59" s="158">
        <v>7655.95</v>
      </c>
      <c r="F59" s="158">
        <v>11293.95</v>
      </c>
      <c r="O59" s="158" t="s">
        <v>218</v>
      </c>
      <c r="P59" s="158" t="s">
        <v>219</v>
      </c>
      <c r="Q59" s="158" t="s">
        <v>208</v>
      </c>
    </row>
    <row r="60" spans="1:17" ht="15">
      <c r="A60" s="158" t="s">
        <v>72</v>
      </c>
      <c r="B60" s="158">
        <v>50810.92</v>
      </c>
      <c r="C60" s="158">
        <v>88032.63</v>
      </c>
      <c r="D60" s="158">
        <v>93769</v>
      </c>
      <c r="E60" s="158">
        <v>51687.41</v>
      </c>
      <c r="F60" s="158">
        <v>143478.7</v>
      </c>
      <c r="O60" s="158" t="s">
        <v>220</v>
      </c>
      <c r="P60" s="158" t="s">
        <v>210</v>
      </c>
      <c r="Q60" s="158" t="s">
        <v>208</v>
      </c>
    </row>
    <row r="61" spans="1:17" ht="15">
      <c r="A61" s="158" t="s">
        <v>73</v>
      </c>
      <c r="O61" s="158" t="s">
        <v>221</v>
      </c>
      <c r="P61" s="158" t="s">
        <v>213</v>
      </c>
      <c r="Q61" s="158" t="s">
        <v>208</v>
      </c>
    </row>
    <row r="62" spans="1:17" ht="15">
      <c r="A62" s="158" t="s">
        <v>74</v>
      </c>
      <c r="B62" s="158">
        <v>0</v>
      </c>
      <c r="C62" s="158">
        <v>0</v>
      </c>
      <c r="D62" s="158">
        <v>0</v>
      </c>
      <c r="E62" s="158">
        <v>0</v>
      </c>
      <c r="F62" s="158">
        <v>0</v>
      </c>
      <c r="O62" s="158" t="s">
        <v>222</v>
      </c>
      <c r="P62" s="158" t="s">
        <v>215</v>
      </c>
      <c r="Q62" s="158" t="s">
        <v>208</v>
      </c>
    </row>
    <row r="63" spans="1:17" ht="15">
      <c r="A63" s="158" t="s">
        <v>75</v>
      </c>
      <c r="B63" s="158">
        <v>1913244.67</v>
      </c>
      <c r="C63" s="158">
        <v>2018236.8</v>
      </c>
      <c r="D63" s="158">
        <v>2022657.76</v>
      </c>
      <c r="E63" s="158">
        <v>2022657.76</v>
      </c>
      <c r="F63" s="158">
        <v>2025880.85</v>
      </c>
      <c r="O63" s="158" t="s">
        <v>223</v>
      </c>
      <c r="P63" s="158" t="s">
        <v>224</v>
      </c>
      <c r="Q63" s="158" t="s">
        <v>208</v>
      </c>
    </row>
    <row r="64" spans="1:6" ht="15">
      <c r="A64" s="158" t="s">
        <v>76</v>
      </c>
      <c r="B64" s="158">
        <v>344748.01</v>
      </c>
      <c r="C64" s="158">
        <v>348085.77</v>
      </c>
      <c r="D64" s="158">
        <v>393586.82</v>
      </c>
      <c r="E64" s="158">
        <v>393586.82</v>
      </c>
      <c r="F64" s="158">
        <v>404276.88</v>
      </c>
    </row>
    <row r="65" spans="1:15" ht="15">
      <c r="A65" s="158" t="s">
        <v>225</v>
      </c>
      <c r="B65" s="158">
        <v>2106717.71</v>
      </c>
      <c r="C65" s="158">
        <v>2159331.12</v>
      </c>
      <c r="D65" s="158">
        <v>2310178.7</v>
      </c>
      <c r="E65" s="158">
        <v>2301838.26</v>
      </c>
      <c r="F65" s="158">
        <v>2353128.259999996</v>
      </c>
      <c r="O65" s="158" t="s">
        <v>68</v>
      </c>
    </row>
    <row r="66" spans="1:17" ht="15">
      <c r="A66" s="158" t="s">
        <v>78</v>
      </c>
      <c r="B66" s="158">
        <v>2060606.01</v>
      </c>
      <c r="C66" s="158">
        <v>1996151.19</v>
      </c>
      <c r="D66" s="158">
        <v>1672577.53</v>
      </c>
      <c r="E66" s="158">
        <v>1741062.61</v>
      </c>
      <c r="F66" s="158">
        <v>1600508.6200000003</v>
      </c>
      <c r="O66" s="158" t="s">
        <v>226</v>
      </c>
      <c r="P66" s="158" t="s">
        <v>227</v>
      </c>
      <c r="Q66" s="158" t="s">
        <v>208</v>
      </c>
    </row>
    <row r="67" spans="1:17" ht="15">
      <c r="A67" s="158" t="s">
        <v>79</v>
      </c>
      <c r="B67" s="158">
        <v>414074.87</v>
      </c>
      <c r="C67" s="158">
        <v>187733.89</v>
      </c>
      <c r="D67" s="158">
        <v>234903.14</v>
      </c>
      <c r="E67" s="158">
        <v>260594.23</v>
      </c>
      <c r="F67" s="158">
        <v>302734.82</v>
      </c>
      <c r="O67" s="158" t="s">
        <v>228</v>
      </c>
      <c r="P67" s="158" t="s">
        <v>229</v>
      </c>
      <c r="Q67" s="158" t="s">
        <v>208</v>
      </c>
    </row>
    <row r="68" spans="1:17" ht="15">
      <c r="A68" s="158" t="s">
        <v>80</v>
      </c>
      <c r="B68" s="158">
        <v>77751.71</v>
      </c>
      <c r="C68" s="158">
        <v>107006.59</v>
      </c>
      <c r="D68" s="158">
        <v>211076.23</v>
      </c>
      <c r="E68" s="158">
        <v>222625.58</v>
      </c>
      <c r="F68" s="158">
        <v>218342.88</v>
      </c>
      <c r="O68" s="158" t="s">
        <v>230</v>
      </c>
      <c r="P68" s="158" t="s">
        <v>231</v>
      </c>
      <c r="Q68" s="158" t="s">
        <v>208</v>
      </c>
    </row>
    <row r="69" spans="1:17" ht="15">
      <c r="A69" s="158" t="s">
        <v>81</v>
      </c>
      <c r="B69" s="158">
        <v>2257992.68</v>
      </c>
      <c r="C69" s="158">
        <v>2366322.57</v>
      </c>
      <c r="D69" s="158">
        <v>2416244.58</v>
      </c>
      <c r="E69" s="158">
        <v>2416244.58</v>
      </c>
      <c r="F69" s="158">
        <v>2430157.73</v>
      </c>
      <c r="O69" s="158" t="s">
        <v>232</v>
      </c>
      <c r="P69" s="158" t="s">
        <v>215</v>
      </c>
      <c r="Q69" s="158" t="s">
        <v>208</v>
      </c>
    </row>
    <row r="70" spans="1:6" ht="15">
      <c r="A70" s="158" t="s">
        <v>82</v>
      </c>
      <c r="B70" s="158">
        <v>2552432.59</v>
      </c>
      <c r="C70" s="158">
        <v>2290891.67</v>
      </c>
      <c r="D70" s="158">
        <f>D66+D68+D67</f>
        <v>2118556.9</v>
      </c>
      <c r="E70" s="158">
        <f>E66+E68+E67</f>
        <v>2224282.4200000004</v>
      </c>
      <c r="F70" s="158">
        <f>F66+F68+F67</f>
        <v>2121586.3200000003</v>
      </c>
    </row>
    <row r="71" spans="1:16" ht="12.75">
      <c r="A71" s="158" t="s">
        <v>83</v>
      </c>
      <c r="P71" s="158" t="s">
        <v>233</v>
      </c>
    </row>
    <row r="72" spans="1:6" ht="12.75">
      <c r="A72" s="158" t="s">
        <v>84</v>
      </c>
      <c r="B72" s="158">
        <v>11430</v>
      </c>
      <c r="C72" s="158">
        <v>11439</v>
      </c>
      <c r="D72" s="158">
        <v>11480</v>
      </c>
      <c r="E72" s="158">
        <v>11520</v>
      </c>
      <c r="F72" s="158">
        <v>11534</v>
      </c>
    </row>
    <row r="73" spans="1:15" ht="15">
      <c r="A73" s="158" t="s">
        <v>85</v>
      </c>
      <c r="B73" s="158">
        <v>0</v>
      </c>
      <c r="C73" s="158">
        <v>0</v>
      </c>
      <c r="D73" s="158">
        <v>0</v>
      </c>
      <c r="E73" s="158">
        <v>0</v>
      </c>
      <c r="F73" s="158">
        <v>0</v>
      </c>
      <c r="O73" s="158" t="s">
        <v>73</v>
      </c>
    </row>
    <row r="74" spans="1:17" ht="15">
      <c r="A74" s="158" t="s">
        <v>86</v>
      </c>
      <c r="B74" s="158">
        <v>140</v>
      </c>
      <c r="C74" s="158">
        <v>122</v>
      </c>
      <c r="D74" s="158">
        <v>141</v>
      </c>
      <c r="E74" s="158">
        <v>227</v>
      </c>
      <c r="F74" s="158">
        <v>511</v>
      </c>
      <c r="O74" s="158" t="s">
        <v>234</v>
      </c>
      <c r="P74" s="158" t="s">
        <v>235</v>
      </c>
      <c r="Q74" s="158" t="s">
        <v>236</v>
      </c>
    </row>
    <row r="75" spans="1:17" ht="15">
      <c r="A75" s="158" t="s">
        <v>87</v>
      </c>
      <c r="B75" s="158">
        <v>140</v>
      </c>
      <c r="C75" s="158">
        <v>122</v>
      </c>
      <c r="D75" s="158">
        <v>141</v>
      </c>
      <c r="E75" s="158">
        <v>227</v>
      </c>
      <c r="F75" s="158">
        <v>511</v>
      </c>
      <c r="O75" s="158" t="s">
        <v>237</v>
      </c>
      <c r="P75" s="158" t="s">
        <v>238</v>
      </c>
      <c r="Q75" s="158" t="s">
        <v>239</v>
      </c>
    </row>
    <row r="76" spans="1:17" ht="15">
      <c r="A76" s="158" t="s">
        <v>88</v>
      </c>
      <c r="B76" s="158">
        <v>39</v>
      </c>
      <c r="C76" s="158">
        <v>45</v>
      </c>
      <c r="D76" s="158">
        <v>27</v>
      </c>
      <c r="E76" s="158">
        <v>40</v>
      </c>
      <c r="F76" s="158">
        <v>30</v>
      </c>
      <c r="O76" s="158" t="s">
        <v>240</v>
      </c>
      <c r="P76" s="158" t="s">
        <v>241</v>
      </c>
      <c r="Q76" s="158" t="s">
        <v>239</v>
      </c>
    </row>
    <row r="77" spans="1:17" ht="15">
      <c r="A77" s="158" t="s">
        <v>89</v>
      </c>
      <c r="B77" s="158">
        <v>39</v>
      </c>
      <c r="C77" s="158">
        <v>45</v>
      </c>
      <c r="D77" s="158">
        <v>27</v>
      </c>
      <c r="E77" s="158">
        <v>40</v>
      </c>
      <c r="F77" s="158">
        <v>30</v>
      </c>
      <c r="O77" s="158" t="s">
        <v>242</v>
      </c>
      <c r="P77" s="158" t="s">
        <v>243</v>
      </c>
      <c r="Q77" s="158" t="s">
        <v>239</v>
      </c>
    </row>
    <row r="78" spans="1:17" ht="15">
      <c r="A78" s="158" t="s">
        <v>90</v>
      </c>
      <c r="B78" s="158">
        <v>73</v>
      </c>
      <c r="C78" s="158">
        <v>73</v>
      </c>
      <c r="D78" s="158">
        <v>64</v>
      </c>
      <c r="E78" s="158">
        <v>72</v>
      </c>
      <c r="F78" s="158">
        <v>66</v>
      </c>
      <c r="O78" s="158" t="s">
        <v>244</v>
      </c>
      <c r="P78" s="158" t="s">
        <v>245</v>
      </c>
      <c r="Q78" s="158" t="s">
        <v>239</v>
      </c>
    </row>
    <row r="79" spans="1:6" ht="15">
      <c r="A79" s="158" t="s">
        <v>91</v>
      </c>
      <c r="B79" s="158">
        <v>73</v>
      </c>
      <c r="C79" s="158">
        <v>73</v>
      </c>
      <c r="D79" s="158">
        <v>64</v>
      </c>
      <c r="E79" s="158">
        <v>71</v>
      </c>
      <c r="F79" s="158">
        <v>66</v>
      </c>
    </row>
    <row r="80" spans="1:17" ht="15">
      <c r="A80" s="158" t="s">
        <v>92</v>
      </c>
      <c r="O80" s="158" t="s">
        <v>246</v>
      </c>
      <c r="P80" s="158" t="s">
        <v>247</v>
      </c>
      <c r="Q80" s="158" t="s">
        <v>239</v>
      </c>
    </row>
    <row r="81" spans="1:6" ht="15">
      <c r="A81" s="158" t="s">
        <v>93</v>
      </c>
      <c r="B81" s="158">
        <v>76</v>
      </c>
      <c r="C81" s="158">
        <v>75</v>
      </c>
      <c r="D81" s="158">
        <v>53</v>
      </c>
      <c r="E81" s="158">
        <v>63</v>
      </c>
      <c r="F81" s="158">
        <v>42</v>
      </c>
    </row>
    <row r="82" spans="1:17" ht="15">
      <c r="A82" s="158" t="s">
        <v>94</v>
      </c>
      <c r="B82" s="158">
        <v>76</v>
      </c>
      <c r="C82" s="158">
        <v>75</v>
      </c>
      <c r="D82" s="158">
        <v>53</v>
      </c>
      <c r="E82" s="158">
        <v>63</v>
      </c>
      <c r="F82" s="158">
        <v>42</v>
      </c>
      <c r="O82" s="158" t="s">
        <v>248</v>
      </c>
      <c r="P82" s="158" t="s">
        <v>249</v>
      </c>
      <c r="Q82" s="158" t="s">
        <v>239</v>
      </c>
    </row>
    <row r="83" spans="1:6" ht="15">
      <c r="A83" s="158" t="s">
        <v>95</v>
      </c>
      <c r="B83" s="158">
        <v>82</v>
      </c>
      <c r="C83" s="158">
        <v>86</v>
      </c>
      <c r="D83" s="158">
        <v>70</v>
      </c>
      <c r="E83" s="158">
        <v>74</v>
      </c>
      <c r="F83" s="158">
        <v>83</v>
      </c>
    </row>
    <row r="84" spans="1:16" ht="15">
      <c r="A84" s="158" t="s">
        <v>96</v>
      </c>
      <c r="B84" s="158">
        <v>82</v>
      </c>
      <c r="C84" s="158">
        <v>86</v>
      </c>
      <c r="D84" s="158">
        <v>70</v>
      </c>
      <c r="E84" s="158">
        <v>74</v>
      </c>
      <c r="F84" s="158">
        <v>83</v>
      </c>
      <c r="O84" s="158" t="s">
        <v>250</v>
      </c>
      <c r="P84" s="158" t="s">
        <v>251</v>
      </c>
    </row>
    <row r="85" spans="1:6" ht="15">
      <c r="A85" s="158" t="s">
        <v>97</v>
      </c>
      <c r="B85" s="158">
        <v>39</v>
      </c>
      <c r="C85" s="158">
        <v>45</v>
      </c>
      <c r="D85" s="158">
        <v>27</v>
      </c>
      <c r="E85" s="158">
        <v>40</v>
      </c>
      <c r="F85" s="158">
        <v>30</v>
      </c>
    </row>
    <row r="86" spans="1:17" ht="15">
      <c r="A86" s="158" t="s">
        <v>98</v>
      </c>
      <c r="B86" s="158">
        <v>39</v>
      </c>
      <c r="C86" s="158">
        <v>45</v>
      </c>
      <c r="D86" s="158">
        <v>27</v>
      </c>
      <c r="E86" s="158">
        <v>40</v>
      </c>
      <c r="F86" s="158">
        <v>30</v>
      </c>
      <c r="O86" s="158" t="s">
        <v>252</v>
      </c>
      <c r="P86" s="158" t="s">
        <v>253</v>
      </c>
      <c r="Q86" s="158" t="s">
        <v>239</v>
      </c>
    </row>
    <row r="87" spans="1:6" ht="12.75">
      <c r="A87" s="158" t="s">
        <v>99</v>
      </c>
      <c r="B87" s="158">
        <v>163.28</v>
      </c>
      <c r="C87" s="158">
        <v>163.28</v>
      </c>
      <c r="D87" s="158">
        <v>163.28</v>
      </c>
      <c r="E87" s="158">
        <v>163.28</v>
      </c>
      <c r="F87" s="158">
        <v>163.28</v>
      </c>
    </row>
    <row r="88" spans="1:15" ht="15">
      <c r="A88" s="158" t="s">
        <v>100</v>
      </c>
      <c r="B88" s="158">
        <v>42</v>
      </c>
      <c r="C88" s="158">
        <v>42</v>
      </c>
      <c r="D88" s="158">
        <v>42</v>
      </c>
      <c r="E88" s="158">
        <v>42</v>
      </c>
      <c r="F88" s="158">
        <v>42</v>
      </c>
      <c r="O88" s="158" t="s">
        <v>83</v>
      </c>
    </row>
    <row r="89" spans="15:17" ht="15">
      <c r="O89" s="158" t="s">
        <v>254</v>
      </c>
      <c r="P89" s="158" t="s">
        <v>255</v>
      </c>
      <c r="Q89" s="158" t="s">
        <v>199</v>
      </c>
    </row>
    <row r="90" spans="15:17" ht="15">
      <c r="O90" s="158" t="s">
        <v>256</v>
      </c>
      <c r="P90" s="158" t="s">
        <v>257</v>
      </c>
      <c r="Q90" s="158" t="s">
        <v>199</v>
      </c>
    </row>
    <row r="91" spans="15:17" ht="12.75">
      <c r="O91" s="158" t="s">
        <v>258</v>
      </c>
      <c r="P91" s="158" t="s">
        <v>259</v>
      </c>
      <c r="Q91" s="158" t="s">
        <v>199</v>
      </c>
    </row>
    <row r="92" spans="15:17" ht="12.75">
      <c r="O92" s="158" t="s">
        <v>260</v>
      </c>
      <c r="P92" s="158" t="s">
        <v>261</v>
      </c>
      <c r="Q92" s="158" t="s">
        <v>199</v>
      </c>
    </row>
    <row r="93" spans="15:17" ht="12.75">
      <c r="O93" s="158" t="s">
        <v>262</v>
      </c>
      <c r="P93" s="158" t="s">
        <v>263</v>
      </c>
      <c r="Q93" s="158" t="s">
        <v>199</v>
      </c>
    </row>
    <row r="94" spans="15:17" ht="15">
      <c r="O94" s="158" t="s">
        <v>264</v>
      </c>
      <c r="P94" s="158" t="s">
        <v>265</v>
      </c>
      <c r="Q94" s="158" t="s">
        <v>199</v>
      </c>
    </row>
    <row r="95" spans="15:17" ht="15">
      <c r="O95" s="158" t="s">
        <v>266</v>
      </c>
      <c r="P95" s="158" t="s">
        <v>267</v>
      </c>
      <c r="Q95" s="158" t="s">
        <v>199</v>
      </c>
    </row>
    <row r="96" spans="15:17" ht="15">
      <c r="O96" s="158" t="s">
        <v>268</v>
      </c>
      <c r="P96" s="158" t="s">
        <v>269</v>
      </c>
      <c r="Q96" s="158" t="s">
        <v>199</v>
      </c>
    </row>
    <row r="97" ht="15"/>
    <row r="98" ht="15">
      <c r="O98" s="158" t="s">
        <v>92</v>
      </c>
    </row>
    <row r="99" spans="15:17" ht="15">
      <c r="O99" s="158" t="s">
        <v>270</v>
      </c>
      <c r="P99" s="158" t="s">
        <v>271</v>
      </c>
      <c r="Q99" s="158" t="s">
        <v>199</v>
      </c>
    </row>
    <row r="100" spans="15:17" ht="15">
      <c r="O100" s="158" t="s">
        <v>272</v>
      </c>
      <c r="P100" s="158" t="s">
        <v>273</v>
      </c>
      <c r="Q100" s="158" t="s">
        <v>199</v>
      </c>
    </row>
    <row r="101" spans="15:17" ht="15">
      <c r="O101" s="158" t="s">
        <v>274</v>
      </c>
      <c r="P101" s="158" t="s">
        <v>275</v>
      </c>
      <c r="Q101" s="158" t="s">
        <v>199</v>
      </c>
    </row>
    <row r="102" spans="15:17" ht="15">
      <c r="O102" s="158" t="s">
        <v>276</v>
      </c>
      <c r="P102" s="158" t="s">
        <v>277</v>
      </c>
      <c r="Q102" s="158" t="s">
        <v>199</v>
      </c>
    </row>
    <row r="103" spans="15:17" ht="15">
      <c r="O103" s="158" t="s">
        <v>278</v>
      </c>
      <c r="P103" s="158" t="s">
        <v>279</v>
      </c>
      <c r="Q103" s="158" t="s">
        <v>199</v>
      </c>
    </row>
    <row r="104" spans="15:17" ht="15">
      <c r="O104" s="158" t="s">
        <v>280</v>
      </c>
      <c r="P104" s="158" t="s">
        <v>281</v>
      </c>
      <c r="Q104" s="158" t="s">
        <v>199</v>
      </c>
    </row>
    <row r="105" spans="15:17" ht="15">
      <c r="O105" s="158" t="s">
        <v>282</v>
      </c>
      <c r="P105" s="158" t="s">
        <v>283</v>
      </c>
      <c r="Q105" s="158" t="s">
        <v>284</v>
      </c>
    </row>
    <row r="106" spans="15:17" ht="15">
      <c r="O106" s="158" t="s">
        <v>285</v>
      </c>
      <c r="P106" s="158" t="s">
        <v>286</v>
      </c>
      <c r="Q106" s="158" t="s">
        <v>284</v>
      </c>
    </row>
    <row r="109" ht="15"/>
    <row r="110" ht="15"/>
    <row r="118" ht="15"/>
    <row r="119" ht="15"/>
    <row r="120" ht="15"/>
    <row r="123" ht="15"/>
    <row r="124" ht="15"/>
    <row r="127" ht="15"/>
    <row r="129" ht="15"/>
    <row r="130" ht="15"/>
    <row r="131" ht="15"/>
    <row r="133" ht="15"/>
    <row r="134" ht="15"/>
    <row r="136" ht="15"/>
    <row r="137" ht="15"/>
    <row r="140" ht="15"/>
    <row r="141" ht="15"/>
    <row r="144" ht="15"/>
    <row r="145" ht="15"/>
    <row r="146" ht="15"/>
    <row r="147" ht="15"/>
    <row r="148" ht="15"/>
    <row r="152" ht="15"/>
    <row r="153" ht="15"/>
    <row r="155" ht="15"/>
    <row r="162" ht="15"/>
    <row r="163" ht="15"/>
    <row r="166" ht="15"/>
    <row r="167" ht="15"/>
    <row r="168" ht="15"/>
    <row r="174" ht="15"/>
    <row r="175" ht="15"/>
    <row r="178" ht="15"/>
    <row r="179" ht="15"/>
    <row r="180" ht="15"/>
    <row r="181" ht="15"/>
    <row r="184" ht="15"/>
    <row r="185" ht="15"/>
    <row r="186" ht="15"/>
    <row r="187" ht="15"/>
    <row r="191" ht="15"/>
    <row r="192" ht="15"/>
    <row r="195" ht="15"/>
    <row r="196" ht="15"/>
    <row r="197" ht="15"/>
    <row r="198" ht="15"/>
    <row r="200" ht="15"/>
    <row r="202" ht="15"/>
    <row r="203" ht="15"/>
    <row r="205" ht="15"/>
    <row r="207" ht="15"/>
    <row r="210" ht="15"/>
    <row r="211" ht="15"/>
    <row r="219" ht="15"/>
    <row r="220" ht="15"/>
    <row r="221" ht="15"/>
    <row r="223" ht="15"/>
    <row r="224" ht="15"/>
    <row r="225" ht="15"/>
    <row r="227" ht="15"/>
    <row r="228" ht="15"/>
    <row r="231" ht="15"/>
    <row r="232" ht="15"/>
    <row r="233" ht="15"/>
    <row r="234" ht="15"/>
    <row r="235" ht="15"/>
    <row r="237" ht="15"/>
    <row r="238" ht="15"/>
    <row r="239" ht="15"/>
    <row r="241" ht="15"/>
    <row r="242" ht="15"/>
    <row r="244" ht="15"/>
    <row r="245" ht="15"/>
    <row r="247" ht="15"/>
    <row r="248" ht="15"/>
    <row r="249" ht="15"/>
    <row r="253" ht="15"/>
    <row r="254" ht="15"/>
    <row r="255" ht="15"/>
    <row r="260" ht="15"/>
    <row r="261" ht="15"/>
    <row r="264" ht="15"/>
    <row r="266" ht="15"/>
    <row r="267" ht="15"/>
    <row r="268" ht="15"/>
    <row r="270" ht="15"/>
    <row r="271" ht="15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B2:K46"/>
  <sheetViews>
    <sheetView workbookViewId="0" topLeftCell="A31">
      <selection activeCell="K4" sqref="K4"/>
    </sheetView>
  </sheetViews>
  <sheetFormatPr defaultColWidth="11.421875" defaultRowHeight="15"/>
  <cols>
    <col min="1" max="1" width="2.421875" style="1" customWidth="1"/>
    <col min="2" max="2" width="11.421875" style="1" customWidth="1"/>
    <col min="3" max="3" width="49.28125" style="1" customWidth="1"/>
    <col min="4" max="4" width="10.57421875" style="160" customWidth="1"/>
    <col min="5" max="5" width="13.57421875" style="1" customWidth="1"/>
    <col min="6" max="16384" width="11.421875" style="1" customWidth="1"/>
  </cols>
  <sheetData>
    <row r="1" ht="6.75" customHeight="1"/>
    <row r="2" spans="2:10" ht="12.75">
      <c r="B2" s="161" t="s">
        <v>287</v>
      </c>
      <c r="C2" s="161" t="s">
        <v>288</v>
      </c>
      <c r="D2" s="162" t="s">
        <v>0</v>
      </c>
      <c r="E2" s="163" t="str">
        <f>'Resumen Anual '!R2</f>
        <v>AGUAS DE SIGUATEPEQUE</v>
      </c>
      <c r="F2" s="163"/>
      <c r="G2" s="163"/>
      <c r="H2" s="163"/>
      <c r="I2" s="164"/>
      <c r="J2" s="165"/>
    </row>
    <row r="3" spans="4:11" ht="12.75">
      <c r="D3" s="166" t="s">
        <v>289</v>
      </c>
      <c r="E3" s="11">
        <f>'Resumen Anual '!R3</f>
        <v>2010</v>
      </c>
      <c r="F3" s="11">
        <f>'Resumen Anual '!S3</f>
        <v>2011</v>
      </c>
      <c r="G3" s="11">
        <f>'Resumen Anual '!T3</f>
        <v>2012</v>
      </c>
      <c r="H3" s="11">
        <f>'Resumen Anual '!U3</f>
        <v>2013</v>
      </c>
      <c r="I3" s="11">
        <f>'Resumen Anual '!V3</f>
        <v>2014</v>
      </c>
      <c r="J3" s="11">
        <f>'Resumen Anual '!W3</f>
        <v>2015</v>
      </c>
      <c r="K3" s="11">
        <f>'Resumen Anual '!O3</f>
        <v>2016</v>
      </c>
    </row>
    <row r="4" spans="2:4" ht="12.75">
      <c r="B4" s="167" t="s">
        <v>290</v>
      </c>
      <c r="C4" s="168" t="s">
        <v>291</v>
      </c>
      <c r="D4" s="160" t="s">
        <v>0</v>
      </c>
    </row>
    <row r="5" spans="2:11" ht="14.25">
      <c r="B5" s="169" t="s">
        <v>292</v>
      </c>
      <c r="C5" s="126" t="s">
        <v>293</v>
      </c>
      <c r="D5" s="170" t="s">
        <v>294</v>
      </c>
      <c r="E5" s="171">
        <f>'Resumen Anual '!R14*'Resumen Anual '!R9/'Resumen Anual '!R8</f>
        <v>0.8099792919830391</v>
      </c>
      <c r="F5" s="171">
        <f>'Resumen Anual '!S14*'Resumen Anual '!S9/'Resumen Anual '!S8</f>
        <v>0.8257089220432763</v>
      </c>
      <c r="G5" s="171">
        <f>'Resumen Anual '!T14*'Resumen Anual '!T9/'Resumen Anual '!T8</f>
        <v>0.8021837223553006</v>
      </c>
      <c r="H5" s="171">
        <f>'Resumen Anual '!U14*'Resumen Anual '!U9/'Resumen Anual '!U8</f>
        <v>0.8008189476342515</v>
      </c>
      <c r="I5" s="171">
        <f>'Resumen Anual '!V14*'Resumen Anual '!V9/'Resumen Anual '!V8</f>
        <v>0.8372101219426236</v>
      </c>
      <c r="J5" s="171">
        <f>'Resumen Anual '!W14*'Resumen Anual '!W9/'Resumen Anual '!W8</f>
        <v>0.9836712968527326</v>
      </c>
      <c r="K5" s="171" t="e">
        <f>'Resumen Anual '!X14*'Resumen Anual '!X9/'Resumen Anual '!X8</f>
        <v>#DIV/0!</v>
      </c>
    </row>
    <row r="6" spans="2:11" ht="14.25">
      <c r="B6" s="75" t="s">
        <v>295</v>
      </c>
      <c r="C6" s="172" t="s">
        <v>296</v>
      </c>
      <c r="D6" s="173" t="s">
        <v>294</v>
      </c>
      <c r="E6" s="174">
        <f>'Resumen Anual '!R16*'Resumen Anual '!R9/'Resumen Anual '!R8</f>
        <v>0.5689774184005522</v>
      </c>
      <c r="F6" s="174">
        <f>'Resumen Anual '!S16*'Resumen Anual '!S9/'Resumen Anual '!S8</f>
        <v>0.6156506274083589</v>
      </c>
      <c r="G6" s="174">
        <f>'Resumen Anual '!T16*'Resumen Anual '!T9/'Resumen Anual '!T8</f>
        <v>0.5839971775017176</v>
      </c>
      <c r="H6" s="174">
        <f>'Resumen Anual '!U16*'Resumen Anual '!U9/'Resumen Anual '!U8</f>
        <v>0.5739848837419053</v>
      </c>
      <c r="I6" s="174">
        <f>'Resumen Anual '!V16*'Resumen Anual '!V9/'Resumen Anual '!V8</f>
        <v>0.5669803341086911</v>
      </c>
      <c r="J6" s="174">
        <f>'Resumen Anual '!W16*'Resumen Anual '!W9/'Resumen Anual '!W8</f>
        <v>0.5581978331416013</v>
      </c>
      <c r="K6" s="174" t="e">
        <f>'Resumen Anual '!X16*'Resumen Anual '!X9/'Resumen Anual '!X8</f>
        <v>#DIV/0!</v>
      </c>
    </row>
    <row r="7" spans="2:11" ht="14.25">
      <c r="B7" s="75" t="s">
        <v>297</v>
      </c>
      <c r="C7" s="2" t="s">
        <v>298</v>
      </c>
      <c r="D7" s="173" t="s">
        <v>299</v>
      </c>
      <c r="E7" s="175">
        <f>('Resumen Anual '!R22*1000/365)/('Resumen Anual '!R14*'Resumen Anual '!R9)</f>
        <v>221.9469088093526</v>
      </c>
      <c r="F7" s="175">
        <f>('Resumen Anual '!S22*1000/365)/('Resumen Anual '!S14*'Resumen Anual '!S9)</f>
        <v>363.3810037371645</v>
      </c>
      <c r="G7" s="175">
        <f>('Resumen Anual '!T22*1000/365)/('Resumen Anual '!T14*'Resumen Anual '!T9)</f>
        <v>267.9373744292237</v>
      </c>
      <c r="H7" s="175">
        <f>('Resumen Anual '!U22*1000/365)/('Resumen Anual '!U14*'Resumen Anual '!U9)</f>
        <v>231.0122199988583</v>
      </c>
      <c r="I7" s="175">
        <f>('Resumen Anual '!V22*1000/365)/('Resumen Anual '!V14*'Resumen Anual '!V9)</f>
        <v>246.37070032840955</v>
      </c>
      <c r="J7" s="175">
        <f>('Resumen Anual '!W22*1000/365)/('Resumen Anual '!W14*'Resumen Anual '!W9)</f>
        <v>212.89776025364824</v>
      </c>
      <c r="K7" s="175" t="e">
        <f>('Resumen Anual '!X22*1000/365)/('Resumen Anual '!X14*'Resumen Anual '!X9)</f>
        <v>#REF!</v>
      </c>
    </row>
    <row r="8" spans="2:11" ht="28.5">
      <c r="B8" s="75" t="s">
        <v>300</v>
      </c>
      <c r="C8" s="176" t="s">
        <v>301</v>
      </c>
      <c r="D8" s="173" t="s">
        <v>294</v>
      </c>
      <c r="E8" s="177">
        <f>'Resumen Anual '!R28/'Resumen Anual '!R27</f>
        <v>0.06666666666666667</v>
      </c>
      <c r="F8" s="177">
        <f>'Resumen Anual '!S28/'Resumen Anual '!S27</f>
        <v>0.8</v>
      </c>
      <c r="G8" s="177">
        <f>'Resumen Anual '!T28/'Resumen Anual '!T27</f>
        <v>1.0333333333333334</v>
      </c>
      <c r="H8" s="177">
        <f>'Resumen Anual '!U28/'Resumen Anual '!U27</f>
        <v>0.8333333333333334</v>
      </c>
      <c r="I8" s="177">
        <f>'Resumen Anual '!V28/'Resumen Anual '!V27</f>
        <v>1.1</v>
      </c>
      <c r="J8" s="177">
        <f>'Resumen Anual '!W28/'Resumen Anual '!W27</f>
        <v>0.9166666666666666</v>
      </c>
      <c r="K8" s="177" t="e">
        <f>'Resumen Anual '!X28/'Resumen Anual '!X27</f>
        <v>#REF!</v>
      </c>
    </row>
    <row r="9" spans="2:11" ht="28.5">
      <c r="B9" s="75" t="s">
        <v>302</v>
      </c>
      <c r="C9" s="176" t="s">
        <v>303</v>
      </c>
      <c r="D9" s="173" t="s">
        <v>294</v>
      </c>
      <c r="E9" s="177">
        <f>'Resumen Anual '!R29/'Resumen Anual '!R28</f>
        <v>0.75</v>
      </c>
      <c r="F9" s="177">
        <f>'Resumen Anual '!S29/'Resumen Anual '!S28</f>
        <v>0.125</v>
      </c>
      <c r="G9" s="177">
        <f>'Resumen Anual '!T29/'Resumen Anual '!T28</f>
        <v>0.9354838709677419</v>
      </c>
      <c r="H9" s="177">
        <f>'Resumen Anual '!U29/'Resumen Anual '!U28</f>
        <v>0</v>
      </c>
      <c r="I9" s="177">
        <f>'Resumen Anual '!V29/'Resumen Anual '!V28</f>
        <v>0.2727272727272727</v>
      </c>
      <c r="J9" s="177">
        <f>'Resumen Anual '!W29/'Resumen Anual '!W28</f>
        <v>0.5909090909090909</v>
      </c>
      <c r="K9" s="177" t="e">
        <f>'Resumen Anual '!X29/'Resumen Anual '!X28</f>
        <v>#REF!</v>
      </c>
    </row>
    <row r="10" spans="2:11" ht="28.5">
      <c r="B10" s="75" t="s">
        <v>304</v>
      </c>
      <c r="C10" s="176" t="s">
        <v>305</v>
      </c>
      <c r="D10" s="173" t="s">
        <v>294</v>
      </c>
      <c r="E10" s="178" t="e">
        <f>'Resumen Anual '!R31/'Resumen Anual '!R30</f>
        <v>#DIV/0!</v>
      </c>
      <c r="F10" s="178" t="e">
        <f>'Resumen Anual '!S31/'Resumen Anual '!S30</f>
        <v>#DIV/0!</v>
      </c>
      <c r="G10" s="178" t="e">
        <f>'Resumen Anual '!T31/'Resumen Anual '!T30</f>
        <v>#DIV/0!</v>
      </c>
      <c r="H10" s="178" t="e">
        <f>'Resumen Anual '!U31/'Resumen Anual '!U30</f>
        <v>#DIV/0!</v>
      </c>
      <c r="I10" s="178" t="e">
        <f>'Resumen Anual '!V31/'Resumen Anual '!V30</f>
        <v>#DIV/0!</v>
      </c>
      <c r="J10" s="178" t="e">
        <f>'Resumen Anual '!W31/'Resumen Anual '!W30</f>
        <v>#DIV/0!</v>
      </c>
      <c r="K10" s="178" t="e">
        <f>'Resumen Anual '!X31/'Resumen Anual '!X30</f>
        <v>#REF!</v>
      </c>
    </row>
    <row r="11" spans="2:11" ht="28.5">
      <c r="B11" s="75" t="s">
        <v>306</v>
      </c>
      <c r="C11" s="176" t="s">
        <v>307</v>
      </c>
      <c r="D11" s="173" t="s">
        <v>294</v>
      </c>
      <c r="E11" s="178" t="e">
        <f>'Resumen Anual '!R33/'Resumen Anual '!R32</f>
        <v>#DIV/0!</v>
      </c>
      <c r="F11" s="178" t="e">
        <f>'Resumen Anual '!S33/'Resumen Anual '!S32</f>
        <v>#DIV/0!</v>
      </c>
      <c r="G11" s="178" t="e">
        <f>'Resumen Anual '!T33/'Resumen Anual '!T32</f>
        <v>#DIV/0!</v>
      </c>
      <c r="H11" s="178" t="e">
        <f>'Resumen Anual '!U33/'Resumen Anual '!U32</f>
        <v>#DIV/0!</v>
      </c>
      <c r="I11" s="178" t="e">
        <f>'Resumen Anual '!V33/'Resumen Anual '!V32</f>
        <v>#DIV/0!</v>
      </c>
      <c r="J11" s="178" t="e">
        <f>'Resumen Anual '!W33/'Resumen Anual '!W32</f>
        <v>#DIV/0!</v>
      </c>
      <c r="K11" s="178" t="e">
        <f>'Resumen Anual '!X33/'Resumen Anual '!X32</f>
        <v>#REF!</v>
      </c>
    </row>
    <row r="12" spans="2:11" ht="14.25">
      <c r="B12" s="179" t="s">
        <v>308</v>
      </c>
      <c r="C12" s="132" t="s">
        <v>309</v>
      </c>
      <c r="D12" s="173" t="s">
        <v>310</v>
      </c>
      <c r="E12" s="180">
        <f>('Resumen Anual '!R35*22+'Resumen Anual '!R36*16+'Resumen Anual '!R37*7.5+'Resumen Anual '!R38*2.5)/('Resumen Anual '!R35+'Resumen Anual '!R36+'Resumen Anual '!R37+'Resumen Anual '!R38)</f>
        <v>5.531957633308985</v>
      </c>
      <c r="F12" s="180">
        <f>('Resumen Anual '!S35*22+'Resumen Anual '!S36*16+'Resumen Anual '!S37*7.5+'Resumen Anual '!S38*2.5)/('Resumen Anual '!S35+'Resumen Anual '!S36+'Resumen Anual '!S37+'Resumen Anual '!S38)</f>
        <v>3.6120961308336663</v>
      </c>
      <c r="G12" s="180">
        <f>('Resumen Anual '!T35*22+'Resumen Anual '!T36*16+'Resumen Anual '!T37*7.5+'Resumen Anual '!T38*2.5)/('Resumen Anual '!T35+'Resumen Anual '!T36+'Resumen Anual '!T37+'Resumen Anual '!T38)</f>
        <v>3.135288165933767</v>
      </c>
      <c r="H12" s="180">
        <f>('Resumen Anual '!U35*22+'Resumen Anual '!U36*16+'Resumen Anual '!U37*7.5+'Resumen Anual '!U38*2.5)/('Resumen Anual '!U35+'Resumen Anual '!U36+'Resumen Anual '!U37+'Resumen Anual '!U38)</f>
        <v>2.885703297266807</v>
      </c>
      <c r="I12" s="180">
        <f>('Resumen Anual '!V35*22+'Resumen Anual '!V36*16+'Resumen Anual '!V37*7.5+'Resumen Anual '!V38*2.5)/('Resumen Anual '!V35+'Resumen Anual '!V36+'Resumen Anual '!V37+'Resumen Anual '!V38)</f>
        <v>4.967760922492442</v>
      </c>
      <c r="J12" s="180">
        <f>('Resumen Anual '!W35*22+'Resumen Anual '!W36*16+'Resumen Anual '!W37*7.5+'Resumen Anual '!W38*2.5)/('Resumen Anual '!W35+'Resumen Anual '!W36+'Resumen Anual '!W37+'Resumen Anual '!W38)</f>
        <v>6.341301560078359</v>
      </c>
      <c r="K12" s="180" t="e">
        <f>('Resumen Anual '!X35*22+'Resumen Anual '!X36*16+'Resumen Anual '!X37*7.5+'Resumen Anual '!X38*2.5)/('Resumen Anual '!X35+'Resumen Anual '!X36+'Resumen Anual '!X37+'Resumen Anual '!X38)</f>
        <v>#REF!</v>
      </c>
    </row>
    <row r="13" spans="2:11" ht="14.25">
      <c r="B13" s="181" t="s">
        <v>311</v>
      </c>
      <c r="C13" s="182" t="s">
        <v>312</v>
      </c>
      <c r="D13" s="183" t="s">
        <v>294</v>
      </c>
      <c r="E13" s="184">
        <f>200*'Resumen Anual '!R14*'Resumen Anual '!R9/(1000*'Resumen Anual '!R22/365)</f>
        <v>0.9011164024446743</v>
      </c>
      <c r="F13" s="184">
        <f>200*'Resumen Anual '!S14*'Resumen Anual '!S9/(1000*'Resumen Anual '!S22/365)</f>
        <v>0.5503865032654847</v>
      </c>
      <c r="G13" s="184">
        <f>200*'Resumen Anual '!T14*'Resumen Anual '!T9/(1000*'Resumen Anual '!T22/365)</f>
        <v>0.7464430836722649</v>
      </c>
      <c r="H13" s="184">
        <f>200*'Resumen Anual '!U14*'Resumen Anual '!U9/(1000*'Resumen Anual '!U22/365)</f>
        <v>0.8657550669873153</v>
      </c>
      <c r="I13" s="184">
        <f>200*'Resumen Anual '!V14*'Resumen Anual '!V9/(1000*'Resumen Anual '!V22/365)</f>
        <v>0.8117848418395617</v>
      </c>
      <c r="J13" s="184">
        <f>200*'Resumen Anual '!W14*'Resumen Anual '!W9/(1000*'Resumen Anual '!W22/365)</f>
        <v>0.9394180556982763</v>
      </c>
      <c r="K13" s="184" t="e">
        <f>200*'Resumen Anual '!X14*'Resumen Anual '!X9/(1000*'Resumen Anual '!X22/365)</f>
        <v>#REF!</v>
      </c>
    </row>
    <row r="14" spans="2:11" ht="3" customHeight="1">
      <c r="B14" s="23"/>
      <c r="C14" s="23"/>
      <c r="D14" s="185"/>
      <c r="E14" s="186"/>
      <c r="F14" s="186"/>
      <c r="G14" s="186"/>
      <c r="H14" s="186"/>
      <c r="I14" s="186"/>
      <c r="J14" s="186"/>
      <c r="K14" s="186"/>
    </row>
    <row r="15" spans="2:11" ht="14.25">
      <c r="B15" s="187" t="s">
        <v>313</v>
      </c>
      <c r="C15" s="188" t="s">
        <v>314</v>
      </c>
      <c r="D15" s="185"/>
      <c r="E15" s="186"/>
      <c r="F15" s="186"/>
      <c r="G15" s="186"/>
      <c r="H15" s="186"/>
      <c r="I15" s="186"/>
      <c r="J15" s="186"/>
      <c r="K15" s="186"/>
    </row>
    <row r="16" spans="2:11" ht="14.25">
      <c r="B16" s="169" t="s">
        <v>315</v>
      </c>
      <c r="C16" s="126" t="s">
        <v>316</v>
      </c>
      <c r="D16" s="170" t="s">
        <v>294</v>
      </c>
      <c r="E16" s="189">
        <f>'Resumen Anual '!R19/'Resumen Anual '!R14</f>
        <v>0</v>
      </c>
      <c r="F16" s="189">
        <f>'Resumen Anual '!S19/'Resumen Anual '!S14</f>
        <v>0</v>
      </c>
      <c r="G16" s="189">
        <f>'Resumen Anual '!T19/'Resumen Anual '!T14</f>
        <v>0</v>
      </c>
      <c r="H16" s="189">
        <f>'Resumen Anual '!U19/'Resumen Anual '!U14</f>
        <v>0</v>
      </c>
      <c r="I16" s="189">
        <f>'Resumen Anual '!V19/'Resumen Anual '!V14</f>
        <v>0</v>
      </c>
      <c r="J16" s="189">
        <f>'Resumen Anual '!W19/'Resumen Anual '!W14</f>
        <v>0.01160761040321173</v>
      </c>
      <c r="K16" s="189" t="e">
        <f>'Resumen Anual '!X19/'Resumen Anual '!X14</f>
        <v>#DIV/0!</v>
      </c>
    </row>
    <row r="17" spans="2:11" ht="14.25">
      <c r="B17" s="75" t="s">
        <v>317</v>
      </c>
      <c r="C17" s="2" t="s">
        <v>318</v>
      </c>
      <c r="D17" s="173" t="s">
        <v>294</v>
      </c>
      <c r="E17" s="190" t="e">
        <f>'Resumen Anual '!R20/'Resumen Anual '!R19</f>
        <v>#DIV/0!</v>
      </c>
      <c r="F17" s="190" t="e">
        <f>'Resumen Anual '!S20/'Resumen Anual '!S19</f>
        <v>#DIV/0!</v>
      </c>
      <c r="G17" s="190" t="e">
        <f>'Resumen Anual '!T20/'Resumen Anual '!T19</f>
        <v>#DIV/0!</v>
      </c>
      <c r="H17" s="190" t="e">
        <f>'Resumen Anual '!U20/'Resumen Anual '!U19</f>
        <v>#DIV/0!</v>
      </c>
      <c r="I17" s="190" t="e">
        <f>'Resumen Anual '!V20/'Resumen Anual '!V19</f>
        <v>#DIV/0!</v>
      </c>
      <c r="J17" s="190">
        <f>'Resumen Anual '!W20/'Resumen Anual '!W19</f>
        <v>1</v>
      </c>
      <c r="K17" s="190" t="e">
        <f>'Resumen Anual '!X20/'Resumen Anual '!X19</f>
        <v>#DIV/0!</v>
      </c>
    </row>
    <row r="18" spans="2:11" ht="14.25">
      <c r="B18" s="75" t="s">
        <v>319</v>
      </c>
      <c r="C18" s="191" t="s">
        <v>320</v>
      </c>
      <c r="D18" s="173" t="s">
        <v>294</v>
      </c>
      <c r="E18" s="174">
        <f>('Resumen Anual '!R22-'Resumen Anual '!R25)/'Resumen Anual '!R22</f>
        <v>0.09888359755532566</v>
      </c>
      <c r="F18" s="174">
        <f>('Resumen Anual '!S22-'Resumen Anual '!S25)/'Resumen Anual '!S22</f>
        <v>0.1331213924196452</v>
      </c>
      <c r="G18" s="174">
        <f>('Resumen Anual '!T22-'Resumen Anual '!T25)/'Resumen Anual '!T22</f>
        <v>0.17999999999999985</v>
      </c>
      <c r="H18" s="174">
        <f>('Resumen Anual '!U22-'Resumen Anual '!U25)/'Resumen Anual '!U22</f>
        <v>0.24999999999999997</v>
      </c>
      <c r="I18" s="174">
        <f>('Resumen Anual '!V22-'Resumen Anual '!V25)/'Resumen Anual '!V22</f>
        <v>0.6568354759836965</v>
      </c>
      <c r="J18" s="174">
        <f>('Resumen Anual '!W22-'Resumen Anual '!W25)/'Resumen Anual '!W22</f>
        <v>0.55</v>
      </c>
      <c r="K18" s="174" t="e">
        <f>('Resumen Anual '!X22-'Resumen Anual '!X25)/'Resumen Anual '!X22</f>
        <v>#REF!</v>
      </c>
    </row>
    <row r="19" spans="2:11" ht="14.25">
      <c r="B19" s="75" t="s">
        <v>321</v>
      </c>
      <c r="C19" s="132" t="s">
        <v>322</v>
      </c>
      <c r="D19" s="173" t="s">
        <v>294</v>
      </c>
      <c r="E19" s="177">
        <f>('Resumen Anual '!R66+'Resumen Anual '!R67)/('Resumen Anual '!R63+'Resumen Anual '!R64)</f>
        <v>1.0746168293789418</v>
      </c>
      <c r="F19" s="177">
        <f>('Resumen Anual '!S66+'Resumen Anual '!S67)/('Resumen Anual '!S63+'Resumen Anual '!S64)</f>
        <v>0.8470332189577469</v>
      </c>
      <c r="G19" s="177">
        <f>('Resumen Anual '!T66+'Resumen Anual '!T67)/('Resumen Anual '!T63+'Resumen Anual '!T64)</f>
        <v>0.9190304616375481</v>
      </c>
      <c r="H19" s="177">
        <f>('Resumen Anual '!U66+'Resumen Anual '!U67)/('Resumen Anual '!U63+'Resumen Anual '!U64)</f>
        <v>1.065380290406551</v>
      </c>
      <c r="I19" s="177">
        <f>('Resumen Anual '!V66+'Resumen Anual '!V67)/('Resumen Anual '!V63+'Resumen Anual '!V64)</f>
        <v>1.034591050943427</v>
      </c>
      <c r="J19" s="177">
        <f>('Resumen Anual '!W66+'Resumen Anual '!W67)/('Resumen Anual '!W63+'Resumen Anual '!W64)</f>
        <v>0.7313541803279909</v>
      </c>
      <c r="K19" s="177" t="e">
        <f>('Resumen Anual '!X66+'Resumen Anual '!X67)/('Resumen Anual '!X63+'Resumen Anual '!X64)</f>
        <v>#REF!</v>
      </c>
    </row>
    <row r="20" spans="2:11" ht="14.25">
      <c r="B20" s="75" t="s">
        <v>323</v>
      </c>
      <c r="C20" s="132" t="s">
        <v>324</v>
      </c>
      <c r="D20" s="173" t="s">
        <v>294</v>
      </c>
      <c r="E20" s="174">
        <f>'Resumen Anual '!R73/'Resumen Anual '!R72</f>
        <v>0.0038957876795714633</v>
      </c>
      <c r="F20" s="174">
        <f>'Resumen Anual '!S73/'Resumen Anual '!S72</f>
        <v>0.062298987492555094</v>
      </c>
      <c r="G20" s="174">
        <f>'Resumen Anual '!T73/'Resumen Anual '!T72</f>
        <v>0</v>
      </c>
      <c r="H20" s="174">
        <f>'Resumen Anual '!U73/'Resumen Anual '!U72</f>
        <v>0</v>
      </c>
      <c r="I20" s="174">
        <f>'Resumen Anual '!V73/'Resumen Anual '!V72</f>
        <v>0.0003157230056830141</v>
      </c>
      <c r="J20" s="174">
        <f>'Resumen Anual '!W73/'Resumen Anual '!W72</f>
        <v>0</v>
      </c>
      <c r="K20" s="174" t="e">
        <f>'Resumen Anual '!X73/'Resumen Anual '!X72</f>
        <v>#REF!</v>
      </c>
    </row>
    <row r="21" spans="2:11" ht="14.25">
      <c r="B21" s="75" t="s">
        <v>325</v>
      </c>
      <c r="C21" s="132" t="s">
        <v>326</v>
      </c>
      <c r="D21" s="173" t="s">
        <v>327</v>
      </c>
      <c r="E21" s="180">
        <f>(('Resumen Anual '!R63/12)/'Resumen Anual '!R72)</f>
        <v>87.40629311744176</v>
      </c>
      <c r="F21" s="180">
        <f>(('Resumen Anual '!S63/12)/'Resumen Anual '!S72)</f>
        <v>87.86019307127258</v>
      </c>
      <c r="G21" s="180">
        <f>(('Resumen Anual '!T63/12)/'Resumen Anual '!T72)</f>
        <v>87.7078349466083</v>
      </c>
      <c r="H21" s="180">
        <f>(('Resumen Anual '!U63/12)/'Resumen Anual '!U72)</f>
        <v>85.56578086871643</v>
      </c>
      <c r="I21" s="180">
        <f>(('Resumen Anual '!V63/12)/'Resumen Anual '!V72)</f>
        <v>72.9345108924437</v>
      </c>
      <c r="J21" s="180">
        <f>(('Resumen Anual '!W63/12)/'Resumen Anual '!W72)</f>
        <v>125.26440107348579</v>
      </c>
      <c r="K21" s="180" t="e">
        <f>(('Resumen Anual '!X63/12)/'Resumen Anual '!X72)</f>
        <v>#REF!</v>
      </c>
    </row>
    <row r="22" spans="2:11" ht="14.25">
      <c r="B22" s="75" t="s">
        <v>328</v>
      </c>
      <c r="C22" s="132" t="s">
        <v>329</v>
      </c>
      <c r="D22" s="173" t="s">
        <v>327</v>
      </c>
      <c r="E22" s="180">
        <f>('Resumen Anual '!R64/12)/'Resumen Anual '!R16</f>
        <v>0</v>
      </c>
      <c r="F22" s="180">
        <f>('Resumen Anual '!S64/12)/'Resumen Anual '!S16</f>
        <v>13.39468651366822</v>
      </c>
      <c r="G22" s="180">
        <f>('Resumen Anual '!T64/12)/'Resumen Anual '!T16</f>
        <v>22.88704954954955</v>
      </c>
      <c r="H22" s="180">
        <f>('Resumen Anual '!U64/12)/'Resumen Anual '!U16</f>
        <v>30.494418080871572</v>
      </c>
      <c r="I22" s="180">
        <f>('Resumen Anual '!V64/12)/'Resumen Anual '!V16</f>
        <v>25.021874514374513</v>
      </c>
      <c r="J22" s="180">
        <f>('Resumen Anual '!W64/12)/'Resumen Anual '!W16</f>
        <v>88.35645391161695</v>
      </c>
      <c r="K22" s="180" t="e">
        <f>('Resumen Anual '!X64/12)/'Resumen Anual '!X16</f>
        <v>#REF!</v>
      </c>
    </row>
    <row r="23" spans="2:11" ht="14.25">
      <c r="B23" s="56" t="s">
        <v>330</v>
      </c>
      <c r="C23" s="137" t="s">
        <v>331</v>
      </c>
      <c r="D23" s="183" t="s">
        <v>332</v>
      </c>
      <c r="E23" s="192">
        <f aca="true" t="shared" si="0" ref="E23:K23">(E21+E22)/200</f>
        <v>0.4370314655872088</v>
      </c>
      <c r="F23" s="192">
        <f t="shared" si="0"/>
        <v>0.506274397924704</v>
      </c>
      <c r="G23" s="192">
        <f t="shared" si="0"/>
        <v>0.5529744224807892</v>
      </c>
      <c r="H23" s="192">
        <f t="shared" si="0"/>
        <v>0.58030099474794</v>
      </c>
      <c r="I23" s="192">
        <f t="shared" si="0"/>
        <v>0.48978192703409107</v>
      </c>
      <c r="J23" s="192">
        <f t="shared" si="0"/>
        <v>1.0681042749255136</v>
      </c>
      <c r="K23" s="192" t="e">
        <f t="shared" si="0"/>
        <v>#REF!</v>
      </c>
    </row>
    <row r="24" spans="4:11" ht="5.25" customHeight="1">
      <c r="D24" s="185"/>
      <c r="E24" s="186"/>
      <c r="F24" s="186"/>
      <c r="G24" s="186"/>
      <c r="H24" s="186"/>
      <c r="I24" s="186"/>
      <c r="J24" s="186"/>
      <c r="K24" s="186"/>
    </row>
    <row r="25" spans="2:11" ht="14.25">
      <c r="B25" s="167" t="s">
        <v>333</v>
      </c>
      <c r="C25" s="168" t="s">
        <v>334</v>
      </c>
      <c r="D25" s="185"/>
      <c r="E25" s="186"/>
      <c r="F25" s="186"/>
      <c r="G25" s="186"/>
      <c r="H25" s="186"/>
      <c r="I25" s="186"/>
      <c r="J25" s="186"/>
      <c r="K25" s="186"/>
    </row>
    <row r="26" spans="2:11" ht="14.25">
      <c r="B26" s="169" t="s">
        <v>335</v>
      </c>
      <c r="C26" s="193" t="s">
        <v>336</v>
      </c>
      <c r="D26" s="170" t="s">
        <v>337</v>
      </c>
      <c r="E26" s="194">
        <f>'Resumen Anual '!R40/('Resumen Anual '!R14/1000)</f>
        <v>2.313123934745556</v>
      </c>
      <c r="F26" s="194">
        <f>'Resumen Anual '!S40/('Resumen Anual '!S14/1000)</f>
        <v>2.3932033026205577</v>
      </c>
      <c r="G26" s="194">
        <f>'Resumen Anual '!T40/('Resumen Anual '!T14/1000)</f>
        <v>2.4305555555555554</v>
      </c>
      <c r="H26" s="194">
        <f>'Resumen Anual '!U40/('Resumen Anual '!U14/1000)</f>
        <v>2.3651312084694225</v>
      </c>
      <c r="I26" s="194">
        <f>'Resumen Anual '!V40/('Resumen Anual '!V14/1000)</f>
        <v>2.2100610397810985</v>
      </c>
      <c r="J26" s="194">
        <f>'Resumen Anual '!W40/('Resumen Anual '!W14/1000)</f>
        <v>1.8327805899807994</v>
      </c>
      <c r="K26" s="194" t="e">
        <f>'Resumen Anual '!X40/('Resumen Anual '!X14/1000)</f>
        <v>#DIV/0!</v>
      </c>
    </row>
    <row r="27" spans="2:11" ht="14.25">
      <c r="B27" s="75" t="s">
        <v>338</v>
      </c>
      <c r="C27" s="191" t="s">
        <v>339</v>
      </c>
      <c r="D27" s="173" t="s">
        <v>337</v>
      </c>
      <c r="E27" s="175">
        <f>'Resumen Anual '!R41/('Resumen Anual '!R16/1000)</f>
        <v>0.3466204506065858</v>
      </c>
      <c r="F27" s="175">
        <f>'Resumen Anual '!S41/('Resumen Anual '!S16/1000)</f>
        <v>0.32097576632964214</v>
      </c>
      <c r="G27" s="175">
        <f>'Resumen Anual '!T41/('Resumen Anual '!T16/1000)</f>
        <v>0.3179650238473768</v>
      </c>
      <c r="H27" s="175">
        <f>'Resumen Anual '!U41/('Resumen Anual '!U16/1000)</f>
        <v>0.3142677561282213</v>
      </c>
      <c r="I27" s="175">
        <f>'Resumen Anual '!V41/('Resumen Anual '!V16/1000)</f>
        <v>0.31080031080031084</v>
      </c>
      <c r="J27" s="175">
        <f>'Resumen Anual '!W41/('Resumen Anual '!W16/1000)</f>
        <v>0.30759766225776686</v>
      </c>
      <c r="K27" s="175" t="e">
        <f>'Resumen Anual '!X41/('Resumen Anual '!X16/1000)</f>
        <v>#DIV/0!</v>
      </c>
    </row>
    <row r="28" spans="2:11" ht="14.25">
      <c r="B28" s="56" t="s">
        <v>340</v>
      </c>
      <c r="C28" s="195" t="s">
        <v>341</v>
      </c>
      <c r="D28" s="183" t="s">
        <v>337</v>
      </c>
      <c r="E28" s="192">
        <f>('Resumen Anual '!R40+'Resumen Anual '!R41+'Resumen Anual '!R42)/('Resumen Anual '!R14/1000)</f>
        <v>3.1653274896518138</v>
      </c>
      <c r="F28" s="192">
        <f>('Resumen Anual '!S40+'Resumen Anual '!S41+'Resumen Anual '!S42)/('Resumen Anual '!S14/1000)</f>
        <v>3.2308244585377532</v>
      </c>
      <c r="G28" s="192">
        <f>('Resumen Anual '!T40+'Resumen Anual '!T41+'Resumen Anual '!T42)/('Resumen Anual '!T14/1000)</f>
        <v>3.3564814814814814</v>
      </c>
      <c r="H28" s="192">
        <f>('Resumen Anual '!U40+'Resumen Anual '!U41+'Resumen Anual '!U42)/('Resumen Anual '!U14/1000)</f>
        <v>3.266133573600631</v>
      </c>
      <c r="I28" s="192">
        <f>('Resumen Anual '!V40+'Resumen Anual '!V41+'Resumen Anual '!V42)/('Resumen Anual '!V14/1000)</f>
        <v>3.051989054935803</v>
      </c>
      <c r="J28" s="192">
        <f>('Resumen Anual '!W40+'Resumen Anual '!W41+'Resumen Anual '!W42)/('Resumen Anual '!W14/1000)</f>
        <v>2.880083784255542</v>
      </c>
      <c r="K28" s="192" t="e">
        <f>('Resumen Anual '!X40+'Resumen Anual '!X41+'Resumen Anual '!X42)/('Resumen Anual '!X14/1000)</f>
        <v>#DIV/0!</v>
      </c>
    </row>
    <row r="29" spans="2:11" ht="2.25" customHeight="1">
      <c r="B29" s="54"/>
      <c r="C29" s="23"/>
      <c r="D29" s="185"/>
      <c r="E29" s="186"/>
      <c r="F29" s="186"/>
      <c r="G29" s="186"/>
      <c r="H29" s="186"/>
      <c r="I29" s="186"/>
      <c r="J29" s="186"/>
      <c r="K29" s="186"/>
    </row>
    <row r="30" spans="2:11" ht="14.25">
      <c r="B30" s="167" t="s">
        <v>342</v>
      </c>
      <c r="C30" s="168" t="s">
        <v>343</v>
      </c>
      <c r="D30" s="185"/>
      <c r="E30" s="186"/>
      <c r="F30" s="186"/>
      <c r="G30" s="186"/>
      <c r="H30" s="186"/>
      <c r="I30" s="186"/>
      <c r="J30" s="186"/>
      <c r="K30" s="186"/>
    </row>
    <row r="31" spans="2:11" ht="14.25">
      <c r="B31" s="169" t="s">
        <v>344</v>
      </c>
      <c r="C31" s="193" t="s">
        <v>345</v>
      </c>
      <c r="D31" s="170" t="s">
        <v>346</v>
      </c>
      <c r="E31" s="196">
        <f>'Resumen Anual '!R49/'Resumen Anual '!R22</f>
        <v>2.1071439821459435</v>
      </c>
      <c r="F31" s="196">
        <f>'Resumen Anual '!S49/'Resumen Anual '!S22</f>
        <v>1.1733787658168453</v>
      </c>
      <c r="G31" s="196">
        <f>'Resumen Anual '!T49/'Resumen Anual '!T22</f>
        <v>1.9273878460035658</v>
      </c>
      <c r="H31" s="196">
        <f>'Resumen Anual '!U49/'Resumen Anual '!U22</f>
        <v>2.353732418707498</v>
      </c>
      <c r="I31" s="196">
        <f>'Resumen Anual '!V49/'Resumen Anual '!V22</f>
        <v>1.9832347376249333</v>
      </c>
      <c r="J31" s="196">
        <f>'Resumen Anual '!W49/'Resumen Anual '!W22</f>
        <v>2.7733644736636958</v>
      </c>
      <c r="K31" s="196" t="e">
        <f>'Resumen Anual '!X49/'Resumen Anual '!X22</f>
        <v>#REF!</v>
      </c>
    </row>
    <row r="32" spans="2:11" ht="14.25">
      <c r="B32" s="75" t="s">
        <v>347</v>
      </c>
      <c r="C32" s="191" t="s">
        <v>348</v>
      </c>
      <c r="D32" s="173" t="s">
        <v>346</v>
      </c>
      <c r="E32" s="197">
        <f>'Resumen Anual '!R63/'Resumen Anual '!R22</f>
        <v>2.589578671315534</v>
      </c>
      <c r="F32" s="197">
        <f>'Resumen Anual '!S63/'Resumen Anual '!S22</f>
        <v>1.5445529484278646</v>
      </c>
      <c r="G32" s="197">
        <f>'Resumen Anual '!T63/'Resumen Anual '!T22</f>
        <v>2.161868999371366</v>
      </c>
      <c r="H32" s="197">
        <f>'Resumen Anual '!U63/'Resumen Anual '!U22</f>
        <v>2.4354742470515354</v>
      </c>
      <c r="I32" s="197">
        <f>'Resumen Anual '!V63/'Resumen Anual '!V22</f>
        <v>1.9465357936263517</v>
      </c>
      <c r="J32" s="197">
        <f>'Resumen Anual '!W63/'Resumen Anual '!W22</f>
        <v>3.86878816782454</v>
      </c>
      <c r="K32" s="197" t="e">
        <f>'Resumen Anual '!X63/'Resumen Anual '!X22</f>
        <v>#REF!</v>
      </c>
    </row>
    <row r="33" spans="2:11" ht="14.25">
      <c r="B33" s="75" t="s">
        <v>349</v>
      </c>
      <c r="C33" s="191" t="s">
        <v>350</v>
      </c>
      <c r="D33" s="173" t="s">
        <v>294</v>
      </c>
      <c r="E33" s="174">
        <f>('Resumen Anual '!R45+'Resumen Anual '!R51+'Resumen Anual '!R57)/'Resumen Anual '!R97</f>
        <v>0.352261162433424</v>
      </c>
      <c r="F33" s="174">
        <f>('Resumen Anual '!S45+'Resumen Anual '!S51+'Resumen Anual '!S57)/'Resumen Anual '!S97</f>
        <v>0.39016882687955</v>
      </c>
      <c r="G33" s="174">
        <f>('Resumen Anual '!T45+'Resumen Anual '!T51+'Resumen Anual '!T57)/'Resumen Anual '!T97</f>
        <v>0.4090045824476393</v>
      </c>
      <c r="H33" s="174">
        <f>('Resumen Anual '!U45+'Resumen Anual '!U51+'Resumen Anual '!U57)/'Resumen Anual '!U97</f>
        <v>0.4064925289401133</v>
      </c>
      <c r="I33" s="174">
        <f>('Resumen Anual '!V45+'Resumen Anual '!V51+'Resumen Anual '!V57)/'Resumen Anual '!V97</f>
        <v>0.37124590655423395</v>
      </c>
      <c r="J33" s="174">
        <f>('Resumen Anual '!W45+'Resumen Anual '!W51+'Resumen Anual '!W57)/'Resumen Anual '!W97</f>
        <v>0.35480914060470425</v>
      </c>
      <c r="K33" s="174" t="e">
        <f>('Resumen Anual '!X45+'Resumen Anual '!X51+'Resumen Anual '!X57)/'Resumen Anual '!X97</f>
        <v>#REF!</v>
      </c>
    </row>
    <row r="34" spans="2:11" ht="14.25">
      <c r="B34" s="75" t="s">
        <v>351</v>
      </c>
      <c r="C34" s="191" t="s">
        <v>352</v>
      </c>
      <c r="D34" s="173" t="s">
        <v>294</v>
      </c>
      <c r="E34" s="174">
        <f>('Resumen Anual '!R47+'Resumen Anual '!R53)/'Resumen Anual '!R97</f>
        <v>0.08243476006422173</v>
      </c>
      <c r="F34" s="174">
        <f>('Resumen Anual '!S47+'Resumen Anual '!S53)/'Resumen Anual '!S97</f>
        <v>0.11934114149536296</v>
      </c>
      <c r="G34" s="174">
        <f>('Resumen Anual '!T47+'Resumen Anual '!T53)/'Resumen Anual '!T97</f>
        <v>0.12510239348461297</v>
      </c>
      <c r="H34" s="174">
        <f>('Resumen Anual '!U47+'Resumen Anual '!U53)/'Resumen Anual '!U97</f>
        <v>0.1012715816133794</v>
      </c>
      <c r="I34" s="174">
        <f>('Resumen Anual '!V47+'Resumen Anual '!V53)/'Resumen Anual '!V97</f>
        <v>0.12020603130694617</v>
      </c>
      <c r="J34" s="174">
        <f>('Resumen Anual '!W47+'Resumen Anual '!W53)/'Resumen Anual '!W97</f>
        <v>0.0754542834760463</v>
      </c>
      <c r="K34" s="174" t="e">
        <f>('Resumen Anual '!X47+'Resumen Anual '!X53)/'Resumen Anual '!X97</f>
        <v>#REF!</v>
      </c>
    </row>
    <row r="35" spans="2:11" ht="14.25">
      <c r="B35" s="75" t="s">
        <v>353</v>
      </c>
      <c r="C35" s="191" t="s">
        <v>354</v>
      </c>
      <c r="D35" s="173" t="s">
        <v>294</v>
      </c>
      <c r="E35" s="174">
        <f>('Resumen Anual '!R46+'Resumen Anual '!R52)/'Resumen Anual '!R97</f>
        <v>0.3753487859415847</v>
      </c>
      <c r="F35" s="174">
        <f>('Resumen Anual '!S46+'Resumen Anual '!S52)/'Resumen Anual '!S97</f>
        <v>0.3542761004749626</v>
      </c>
      <c r="G35" s="174">
        <f>('Resumen Anual '!T46+'Resumen Anual '!T52)/'Resumen Anual '!T97</f>
        <v>0.2692149371852266</v>
      </c>
      <c r="H35" s="174">
        <f>('Resumen Anual '!U46+'Resumen Anual '!U52)/'Resumen Anual '!U97</f>
        <v>0.2290612480210955</v>
      </c>
      <c r="I35" s="174">
        <f>('Resumen Anual '!V46+'Resumen Anual '!V52)/'Resumen Anual '!V97</f>
        <v>0.23030245313506217</v>
      </c>
      <c r="J35" s="174">
        <f>('Resumen Anual '!W46+'Resumen Anual '!W52)/'Resumen Anual '!W97</f>
        <v>0.24599842859385154</v>
      </c>
      <c r="K35" s="174" t="e">
        <f>('Resumen Anual '!X46+'Resumen Anual '!X52)/'Resumen Anual '!X97</f>
        <v>#REF!</v>
      </c>
    </row>
    <row r="36" spans="2:11" ht="14.25">
      <c r="B36" s="56" t="s">
        <v>355</v>
      </c>
      <c r="C36" s="195" t="s">
        <v>356</v>
      </c>
      <c r="D36" s="183" t="s">
        <v>294</v>
      </c>
      <c r="E36" s="184">
        <f>'Resumen Anual '!R97/'Resumen Anual '!R70</f>
        <v>0.8513706322627039</v>
      </c>
      <c r="F36" s="184">
        <f>'Resumen Anual '!S97/'Resumen Anual '!S70</f>
        <v>0.8271746621854945</v>
      </c>
      <c r="G36" s="184">
        <f>'Resumen Anual '!T97/'Resumen Anual '!T70</f>
        <v>0.9481865430791621</v>
      </c>
      <c r="H36" s="184">
        <f>'Resumen Anual '!U97/'Resumen Anual '!U70</f>
        <v>0.8990239986428666</v>
      </c>
      <c r="I36" s="184">
        <f>'Resumen Anual '!V97/'Resumen Anual '!V70</f>
        <v>0.9281688653780945</v>
      </c>
      <c r="J36" s="184">
        <f>'Resumen Anual '!W97/'Resumen Anual '!W70</f>
        <v>0.8629460561708787</v>
      </c>
      <c r="K36" s="184" t="e">
        <f>'Resumen Anual '!X97/'Resumen Anual '!X70</f>
        <v>#REF!</v>
      </c>
    </row>
    <row r="37" spans="4:11" ht="4.5" customHeight="1">
      <c r="D37" s="185"/>
      <c r="E37" s="186"/>
      <c r="F37" s="186"/>
      <c r="G37" s="186"/>
      <c r="H37" s="186"/>
      <c r="I37" s="186"/>
      <c r="J37" s="186"/>
      <c r="K37" s="186"/>
    </row>
    <row r="38" spans="2:11" ht="14.25">
      <c r="B38" s="167" t="s">
        <v>357</v>
      </c>
      <c r="C38" s="168" t="s">
        <v>358</v>
      </c>
      <c r="D38" s="185"/>
      <c r="E38" s="186"/>
      <c r="F38" s="186"/>
      <c r="G38" s="186"/>
      <c r="H38" s="186"/>
      <c r="I38" s="186"/>
      <c r="J38" s="186"/>
      <c r="K38" s="186"/>
    </row>
    <row r="39" spans="2:11" ht="14.25">
      <c r="B39" s="169" t="s">
        <v>359</v>
      </c>
      <c r="C39" s="126" t="s">
        <v>360</v>
      </c>
      <c r="D39" s="170" t="s">
        <v>294</v>
      </c>
      <c r="E39" s="171">
        <f>('Resumen Anual '!R23/'Resumen Anual '!R22)</f>
        <v>0.4795392210641799</v>
      </c>
      <c r="F39" s="171">
        <f>('Resumen Anual '!S23/'Resumen Anual '!S22)</f>
        <v>0.6944224918191158</v>
      </c>
      <c r="G39" s="171">
        <f>('Resumen Anual '!T23/'Resumen Anual '!T22)</f>
        <v>0.7785449459237302</v>
      </c>
      <c r="H39" s="171">
        <f>('Resumen Anual '!U23/'Resumen Anual '!U22)</f>
        <v>0.7121423273136224</v>
      </c>
      <c r="I39" s="171">
        <f>('Resumen Anual '!V23/'Resumen Anual '!V22)</f>
        <v>0.7340964920237003</v>
      </c>
      <c r="J39" s="171">
        <f>('Resumen Anual '!W23/'Resumen Anual '!W22)</f>
        <v>0.5729741808702441</v>
      </c>
      <c r="K39" s="171" t="e">
        <f>('Resumen Anual '!X23/'Resumen Anual '!X22)</f>
        <v>#REF!</v>
      </c>
    </row>
    <row r="40" spans="2:11" ht="14.25">
      <c r="B40" s="75" t="s">
        <v>361</v>
      </c>
      <c r="C40" s="2" t="s">
        <v>362</v>
      </c>
      <c r="D40" s="173" t="s">
        <v>294</v>
      </c>
      <c r="E40" s="174">
        <f>('Resumen Anual '!R24/'Resumen Anual '!R22)</f>
        <v>0.5204607789358201</v>
      </c>
      <c r="F40" s="174">
        <f>('Resumen Anual '!S24/'Resumen Anual '!S22)</f>
        <v>0.30557750818088397</v>
      </c>
      <c r="G40" s="174">
        <f>('Resumen Anual '!T24/'Resumen Anual '!T22)</f>
        <v>0.22145505407626992</v>
      </c>
      <c r="H40" s="174">
        <f>('Resumen Anual '!U24/'Resumen Anual '!U22)</f>
        <v>0.2878576726863777</v>
      </c>
      <c r="I40" s="174">
        <f>('Resumen Anual '!V24/'Resumen Anual '!V22)</f>
        <v>0.26590351733882595</v>
      </c>
      <c r="J40" s="174">
        <f>('Resumen Anual '!W24/'Resumen Anual '!W22)</f>
        <v>0.42702581912975585</v>
      </c>
      <c r="K40" s="174" t="e">
        <f>('Resumen Anual '!X24/'Resumen Anual '!X22)</f>
        <v>#REF!</v>
      </c>
    </row>
    <row r="41" spans="2:11" ht="28.5">
      <c r="B41" s="75" t="s">
        <v>363</v>
      </c>
      <c r="C41" s="198" t="s">
        <v>364</v>
      </c>
      <c r="D41" s="173" t="s">
        <v>365</v>
      </c>
      <c r="E41" s="175">
        <f>'Resumen Anual '!R81/'Resumen Anual '!R87</f>
        <v>1.0285714285714285</v>
      </c>
      <c r="F41" s="175">
        <f>'Resumen Anual '!S81/'Resumen Anual '!S87</f>
        <v>1.2447916666666667</v>
      </c>
      <c r="G41" s="175">
        <f>'Resumen Anual '!T81/'Resumen Anual '!T87</f>
        <v>1.9752475247524752</v>
      </c>
      <c r="H41" s="175">
        <f>'Resumen Anual '!U81/'Resumen Anual '!U87</f>
        <v>1.234375</v>
      </c>
      <c r="I41" s="175">
        <f>'Resumen Anual '!V81/'Resumen Anual '!V87</f>
        <v>2.939735423811857</v>
      </c>
      <c r="J41" s="175">
        <f>'Resumen Anual '!W81/'Resumen Anual '!W87</f>
        <v>4.119873046875</v>
      </c>
      <c r="K41" s="175" t="e">
        <f>'Resumen Anual '!X81/'Resumen Anual '!X87</f>
        <v>#REF!</v>
      </c>
    </row>
    <row r="42" spans="2:11" ht="12.75">
      <c r="B42" s="56" t="s">
        <v>366</v>
      </c>
      <c r="C42" s="199" t="s">
        <v>367</v>
      </c>
      <c r="D42" s="183" t="s">
        <v>365</v>
      </c>
      <c r="E42" s="192">
        <f>'Resumen Anual '!R85/'Resumen Anual '!R88</f>
        <v>0</v>
      </c>
      <c r="F42" s="192">
        <f>'Resumen Anual '!S85/'Resumen Anual '!S88</f>
        <v>2.261904761904762</v>
      </c>
      <c r="G42" s="192">
        <f>'Resumen Anual '!T85/'Resumen Anual '!T88</f>
        <v>3.6904761904761907</v>
      </c>
      <c r="H42" s="192">
        <f>'Resumen Anual '!U85/'Resumen Anual '!U88</f>
        <v>2.357142857142857</v>
      </c>
      <c r="I42" s="192">
        <f>'Resumen Anual '!V85/'Resumen Anual '!V88</f>
        <v>6.690476190476191</v>
      </c>
      <c r="J42" s="192">
        <f>'Resumen Anual '!W85/'Resumen Anual '!W88</f>
        <v>9.880952380952381</v>
      </c>
      <c r="K42" s="192" t="e">
        <f>'Resumen Anual '!X85/'Resumen Anual '!X88</f>
        <v>#REF!</v>
      </c>
    </row>
    <row r="44" spans="2:11" ht="15" customHeight="1">
      <c r="B44" s="17" t="s">
        <v>368</v>
      </c>
      <c r="C44" s="17"/>
      <c r="D44"/>
      <c r="E44"/>
      <c r="F44"/>
      <c r="G44"/>
      <c r="H44"/>
      <c r="I44"/>
      <c r="J44"/>
      <c r="K44"/>
    </row>
    <row r="45" spans="2:11" ht="12.75">
      <c r="B45" s="169" t="s">
        <v>369</v>
      </c>
      <c r="C45" s="126" t="s">
        <v>370</v>
      </c>
      <c r="D45" s="170" t="s">
        <v>294</v>
      </c>
      <c r="E45" s="171">
        <f>'Resumen Anual '!R73/'Resumen Anual '!R72</f>
        <v>0.0038957876795714633</v>
      </c>
      <c r="F45" s="171">
        <f>'Resumen Anual '!S73/'Resumen Anual '!S72</f>
        <v>0.062298987492555094</v>
      </c>
      <c r="G45" s="171">
        <f>'Resumen Anual '!T73/'Resumen Anual '!T72</f>
        <v>0</v>
      </c>
      <c r="H45" s="171">
        <f>'Resumen Anual '!U73/'Resumen Anual '!U72</f>
        <v>0</v>
      </c>
      <c r="I45" s="171">
        <f>'Resumen Anual '!V73/'Resumen Anual '!V72</f>
        <v>0.0003157230056830141</v>
      </c>
      <c r="J45" s="171">
        <f>'Resumen Anual '!W73/'Resumen Anual '!W72</f>
        <v>0</v>
      </c>
      <c r="K45" s="171" t="e">
        <f>'Resumen Anual '!X73/'Resumen Anual '!X72</f>
        <v>#REF!</v>
      </c>
    </row>
    <row r="46" spans="2:11" ht="12.75">
      <c r="B46" s="75" t="s">
        <v>371</v>
      </c>
      <c r="C46" s="2" t="s">
        <v>372</v>
      </c>
      <c r="D46" s="173" t="s">
        <v>294</v>
      </c>
      <c r="E46" s="174">
        <f>'Resumen Anual '!R75/'Resumen Anual '!R74</f>
        <v>1</v>
      </c>
      <c r="F46" s="174">
        <f>'Resumen Anual '!S75/'Resumen Anual '!S74</f>
        <v>1</v>
      </c>
      <c r="G46" s="174">
        <f>'Resumen Anual '!T75/'Resumen Anual '!T74</f>
        <v>1</v>
      </c>
      <c r="H46" s="174">
        <f>'Resumen Anual '!U75/'Resumen Anual '!U74</f>
        <v>1</v>
      </c>
      <c r="I46" s="174">
        <f>'Resumen Anual '!V75/'Resumen Anual '!V74</f>
        <v>1</v>
      </c>
      <c r="J46" s="174">
        <f>'Resumen Anual '!W75/'Resumen Anual '!W74</f>
        <v>1</v>
      </c>
      <c r="K46" s="174" t="e">
        <f>'Resumen Anual '!X75/'Resumen Anual '!X74</f>
        <v>#REF!</v>
      </c>
    </row>
  </sheetData>
  <sheetProtection selectLockedCells="1" selectUnlockedCells="1"/>
  <mergeCells count="1">
    <mergeCell ref="B44:C44"/>
  </mergeCells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gio2011</dc:creator>
  <cp:keywords/>
  <dc:description/>
  <cp:lastModifiedBy>Francisco Valladares</cp:lastModifiedBy>
  <cp:lastPrinted>2014-03-10T17:14:52Z</cp:lastPrinted>
  <dcterms:created xsi:type="dcterms:W3CDTF">2011-12-06T11:43:17Z</dcterms:created>
  <dcterms:modified xsi:type="dcterms:W3CDTF">2016-06-24T20:07:25Z</dcterms:modified>
  <cp:category/>
  <cp:version/>
  <cp:contentType/>
  <cp:contentStatus/>
  <cp:revision>3</cp:revision>
</cp:coreProperties>
</file>