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esultadoAnálisis2011" sheetId="1" r:id="rId1"/>
    <sheet name="% CUMPLIMIEN CALAGUA" sheetId="2" r:id="rId2"/>
  </sheets>
  <definedNames>
    <definedName name="Excel_BuiltIn__FilterDatabase">'ResultadoAnálisis2011'!$A$7:$Q$110</definedName>
  </definedNames>
  <calcPr fullCalcOnLoad="1"/>
</workbook>
</file>

<file path=xl/sharedStrings.xml><?xml version="1.0" encoding="utf-8"?>
<sst xmlns="http://schemas.openxmlformats.org/spreadsheetml/2006/main" count="91" uniqueCount="57">
  <si>
    <t xml:space="preserve">RESULTADO DE LOS ANALISIS DE CALIDAD DEL AGUA REALIZADOS EN EL AÑO  2011 POR EL PRESTADOR SAC </t>
  </si>
  <si>
    <t>P   A   R   A   M   E   T   R   O</t>
  </si>
  <si>
    <t>No.-</t>
  </si>
  <si>
    <t>Turbiedad (UNT)</t>
  </si>
  <si>
    <t>Cloro Libre Residual (mg/l)</t>
  </si>
  <si>
    <t>Coliformes Fecales (UFC)</t>
  </si>
  <si>
    <t>Coliformes Totales (UFC)</t>
  </si>
  <si>
    <t>Valor Recomendado</t>
  </si>
  <si>
    <t>Valor Máximo Admisible</t>
  </si>
  <si>
    <t>Dentro de norma</t>
  </si>
  <si>
    <t>Fuera de norma</t>
  </si>
  <si>
    <t>0.50 a 1.0</t>
  </si>
  <si>
    <t>No</t>
  </si>
  <si>
    <t>Columna1</t>
  </si>
  <si>
    <t>T Dentro de norma</t>
  </si>
  <si>
    <t>T Fuera de norma</t>
  </si>
  <si>
    <t>Columna2</t>
  </si>
  <si>
    <t>C Dentro de norma</t>
  </si>
  <si>
    <t>C Fuera de norma</t>
  </si>
  <si>
    <t>Columna3</t>
  </si>
  <si>
    <t>CF Dentro de norma</t>
  </si>
  <si>
    <t>CF Fuera de norma</t>
  </si>
  <si>
    <t>Columna4</t>
  </si>
  <si>
    <t>CT Dentro de norma</t>
  </si>
  <si>
    <t>CT Fuera de norma</t>
  </si>
  <si>
    <t>Total</t>
  </si>
  <si>
    <t xml:space="preserve"> </t>
  </si>
  <si>
    <t>Resumen Resultado de Análisis de Control de Calidad del Agua Potable al 14 de diciembre de 2011</t>
  </si>
  <si>
    <t>Turbiedad</t>
  </si>
  <si>
    <t>Cloro Libre Residual</t>
  </si>
  <si>
    <t>Coliformes Fecales</t>
  </si>
  <si>
    <t>Coliformes Totales</t>
  </si>
  <si>
    <t xml:space="preserve"># de muestras obligatorias según NTN-CALAGUA </t>
  </si>
  <si>
    <t># de muestras analizadas</t>
  </si>
  <si>
    <t>D.N.</t>
  </si>
  <si>
    <t>F.N.</t>
  </si>
  <si>
    <t>Anual</t>
  </si>
  <si>
    <t>Periodo de evaluación 2011</t>
  </si>
  <si>
    <t>Semestral</t>
  </si>
  <si>
    <t>Mensual</t>
  </si>
  <si>
    <t>Desgloce del Indicador de Calidad del Agua Potable al 14 de diciembre de 2011</t>
  </si>
  <si>
    <t xml:space="preserve">NUMERO DE MUESTRAS QUE SUGIERE LA NORMA  (NMQSN) = </t>
  </si>
  <si>
    <t xml:space="preserve">RANGO DE POBLACION AFECTADA  (RPA) = </t>
  </si>
  <si>
    <t>Porcentaje de Cumplimiento Normativo (%)</t>
  </si>
  <si>
    <t>NUMERO DE USUARIOS CONECTADOS (NUC) =</t>
  </si>
  <si>
    <t xml:space="preserve">Cumplimiento Total </t>
  </si>
  <si>
    <t>Bacteriología</t>
  </si>
  <si>
    <t>POBLACION SERVIDA (PS) = NUC * 6 =</t>
  </si>
  <si>
    <t>Prestador</t>
  </si>
  <si>
    <t>%</t>
  </si>
  <si>
    <t>Muestreo</t>
  </si>
  <si>
    <t>Calidad</t>
  </si>
  <si>
    <r>
      <t xml:space="preserve">MUESTRAS ANALISIS </t>
    </r>
    <r>
      <rPr>
        <u val="single"/>
        <sz val="11"/>
        <color indexed="8"/>
        <rFont val="Calibri"/>
        <family val="2"/>
      </rPr>
      <t>E1</t>
    </r>
  </si>
  <si>
    <t>SERVICIO AGUAS DE COMAYAGUA  SAC</t>
  </si>
  <si>
    <t>NUMERO DE MUESTRAS AL AÑO = (PS*NMQSN)/RPA =</t>
  </si>
  <si>
    <t>muestreo</t>
  </si>
  <si>
    <t>calidad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</si>
</sst>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 * #,##0.00_ ;_ * \-#,##0.00_ ;_ * \-??_ ;_ @_ "/>
    <numFmt numFmtId="166" formatCode="_ * #,##0_ ;_ * \-#,##0_ ;_ * \-??_ ;_ @_ "/>
    <numFmt numFmtId="167" formatCode="0.0%"/>
    <numFmt numFmtId="168" formatCode="0%"/>
    <numFmt numFmtId="169" formatCode="0"/>
    <numFmt numFmtId="170" formatCode="0.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8"/>
      <color indexed="8"/>
      <name val="Calibri"/>
      <family val="2"/>
    </font>
    <font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78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8" fillId="0" borderId="10" xfId="0" applyFont="1" applyBorder="1" applyAlignment="1">
      <alignment/>
    </xf>
    <xf numFmtId="164" fontId="20" fillId="0" borderId="11" xfId="0" applyFont="1" applyBorder="1" applyAlignment="1">
      <alignment horizontal="center"/>
    </xf>
    <xf numFmtId="164" fontId="18" fillId="0" borderId="12" xfId="0" applyFont="1" applyBorder="1" applyAlignment="1">
      <alignment/>
    </xf>
    <xf numFmtId="164" fontId="20" fillId="0" borderId="13" xfId="0" applyFont="1" applyBorder="1" applyAlignment="1">
      <alignment horizontal="center"/>
    </xf>
    <xf numFmtId="164" fontId="21" fillId="0" borderId="12" xfId="0" applyFont="1" applyBorder="1" applyAlignment="1">
      <alignment/>
    </xf>
    <xf numFmtId="164" fontId="20" fillId="0" borderId="14" xfId="0" applyFont="1" applyBorder="1" applyAlignment="1">
      <alignment horizontal="center"/>
    </xf>
    <xf numFmtId="164" fontId="20" fillId="0" borderId="15" xfId="0" applyFont="1" applyBorder="1" applyAlignment="1">
      <alignment horizontal="center" wrapText="1"/>
    </xf>
    <xf numFmtId="164" fontId="20" fillId="0" borderId="16" xfId="0" applyFont="1" applyBorder="1" applyAlignment="1">
      <alignment horizontal="center" wrapText="1"/>
    </xf>
    <xf numFmtId="164" fontId="20" fillId="0" borderId="17" xfId="0" applyFont="1" applyBorder="1" applyAlignment="1">
      <alignment horizontal="center" wrapText="1"/>
    </xf>
    <xf numFmtId="164" fontId="20" fillId="0" borderId="18" xfId="0" applyFont="1" applyBorder="1" applyAlignment="1">
      <alignment horizontal="center" wrapText="1"/>
    </xf>
    <xf numFmtId="164" fontId="18" fillId="0" borderId="12" xfId="0" applyFont="1" applyBorder="1" applyAlignment="1">
      <alignment horizontal="center"/>
    </xf>
    <xf numFmtId="164" fontId="20" fillId="0" borderId="12" xfId="0" applyFont="1" applyBorder="1" applyAlignment="1">
      <alignment horizontal="center"/>
    </xf>
    <xf numFmtId="164" fontId="20" fillId="0" borderId="19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20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 wrapText="1"/>
    </xf>
    <xf numFmtId="164" fontId="19" fillId="24" borderId="0" xfId="0" applyFont="1" applyFill="1" applyBorder="1" applyAlignment="1">
      <alignment horizontal="center" wrapText="1"/>
    </xf>
    <xf numFmtId="164" fontId="19" fillId="24" borderId="0" xfId="0" applyFont="1" applyFill="1" applyBorder="1" applyAlignment="1">
      <alignment horizontal="center"/>
    </xf>
    <xf numFmtId="164" fontId="19" fillId="25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Alignment="1">
      <alignment/>
    </xf>
    <xf numFmtId="164" fontId="22" fillId="0" borderId="0" xfId="0" applyFont="1" applyBorder="1" applyAlignment="1">
      <alignment horizontal="center"/>
    </xf>
    <xf numFmtId="164" fontId="20" fillId="0" borderId="21" xfId="0" applyFont="1" applyBorder="1" applyAlignment="1">
      <alignment horizontal="center"/>
    </xf>
    <xf numFmtId="164" fontId="19" fillId="11" borderId="22" xfId="0" applyFont="1" applyFill="1" applyBorder="1" applyAlignment="1">
      <alignment horizontal="center" wrapText="1"/>
    </xf>
    <xf numFmtId="164" fontId="19" fillId="11" borderId="23" xfId="0" applyFont="1" applyFill="1" applyBorder="1" applyAlignment="1">
      <alignment horizontal="center" wrapText="1"/>
    </xf>
    <xf numFmtId="164" fontId="19" fillId="11" borderId="24" xfId="0" applyFont="1" applyFill="1" applyBorder="1" applyAlignment="1">
      <alignment horizontal="center" wrapText="1"/>
    </xf>
    <xf numFmtId="164" fontId="19" fillId="0" borderId="25" xfId="0" applyFont="1" applyBorder="1" applyAlignment="1">
      <alignment horizontal="center" wrapText="1"/>
    </xf>
    <xf numFmtId="164" fontId="19" fillId="0" borderId="26" xfId="0" applyFont="1" applyBorder="1" applyAlignment="1">
      <alignment horizontal="center"/>
    </xf>
    <xf numFmtId="164" fontId="19" fillId="0" borderId="27" xfId="0" applyFont="1" applyBorder="1" applyAlignment="1">
      <alignment horizontal="center"/>
    </xf>
    <xf numFmtId="164" fontId="19" fillId="0" borderId="28" xfId="0" applyFont="1" applyBorder="1" applyAlignment="1">
      <alignment horizontal="center"/>
    </xf>
    <xf numFmtId="164" fontId="19" fillId="11" borderId="29" xfId="0" applyFont="1" applyFill="1" applyBorder="1" applyAlignment="1">
      <alignment horizontal="center"/>
    </xf>
    <xf numFmtId="164" fontId="19" fillId="11" borderId="30" xfId="0" applyFont="1" applyFill="1" applyBorder="1" applyAlignment="1">
      <alignment horizontal="center"/>
    </xf>
    <xf numFmtId="164" fontId="19" fillId="11" borderId="31" xfId="0" applyFont="1" applyFill="1" applyBorder="1" applyAlignment="1">
      <alignment horizontal="center"/>
    </xf>
    <xf numFmtId="164" fontId="19" fillId="0" borderId="32" xfId="0" applyFont="1" applyBorder="1" applyAlignment="1">
      <alignment horizontal="center"/>
    </xf>
    <xf numFmtId="164" fontId="19" fillId="0" borderId="33" xfId="0" applyFont="1" applyBorder="1" applyAlignment="1">
      <alignment horizontal="center"/>
    </xf>
    <xf numFmtId="164" fontId="19" fillId="0" borderId="34" xfId="0" applyFont="1" applyBorder="1" applyAlignment="1">
      <alignment horizontal="center"/>
    </xf>
    <xf numFmtId="164" fontId="19" fillId="0" borderId="35" xfId="0" applyFont="1" applyBorder="1" applyAlignment="1">
      <alignment horizontal="center"/>
    </xf>
    <xf numFmtId="164" fontId="19" fillId="0" borderId="36" xfId="0" applyFont="1" applyBorder="1" applyAlignment="1">
      <alignment horizontal="center"/>
    </xf>
    <xf numFmtId="164" fontId="22" fillId="0" borderId="0" xfId="0" applyFont="1" applyBorder="1" applyAlignment="1">
      <alignment horizontal="left" wrapText="1"/>
    </xf>
    <xf numFmtId="164" fontId="19" fillId="8" borderId="37" xfId="0" applyFont="1" applyFill="1" applyBorder="1" applyAlignment="1">
      <alignment/>
    </xf>
    <xf numFmtId="164" fontId="19" fillId="8" borderId="17" xfId="0" applyFont="1" applyFill="1" applyBorder="1" applyAlignment="1">
      <alignment/>
    </xf>
    <xf numFmtId="164" fontId="19" fillId="8" borderId="38" xfId="0" applyFont="1" applyFill="1" applyBorder="1" applyAlignment="1">
      <alignment/>
    </xf>
    <xf numFmtId="164" fontId="19" fillId="8" borderId="39" xfId="0" applyFont="1" applyFill="1" applyBorder="1" applyAlignment="1">
      <alignment horizontal="right"/>
    </xf>
    <xf numFmtId="166" fontId="19" fillId="8" borderId="40" xfId="15" applyNumberFormat="1" applyFont="1" applyFill="1" applyBorder="1" applyAlignment="1" applyProtection="1">
      <alignment/>
      <protection/>
    </xf>
    <xf numFmtId="164" fontId="19" fillId="0" borderId="40" xfId="0" applyFont="1" applyBorder="1" applyAlignment="1">
      <alignment horizontal="center"/>
    </xf>
    <xf numFmtId="164" fontId="23" fillId="0" borderId="24" xfId="0" applyFont="1" applyBorder="1" applyAlignment="1">
      <alignment/>
    </xf>
    <xf numFmtId="164" fontId="24" fillId="0" borderId="41" xfId="0" applyFont="1" applyBorder="1" applyAlignment="1">
      <alignment horizontal="center"/>
    </xf>
    <xf numFmtId="164" fontId="25" fillId="0" borderId="20" xfId="0" applyFont="1" applyBorder="1" applyAlignment="1">
      <alignment horizontal="center" wrapText="1"/>
    </xf>
    <xf numFmtId="164" fontId="25" fillId="0" borderId="42" xfId="0" applyFont="1" applyBorder="1" applyAlignment="1">
      <alignment horizontal="center"/>
    </xf>
    <xf numFmtId="164" fontId="25" fillId="0" borderId="26" xfId="0" applyFont="1" applyBorder="1" applyAlignment="1">
      <alignment horizontal="center"/>
    </xf>
    <xf numFmtId="164" fontId="25" fillId="0" borderId="28" xfId="0" applyFont="1" applyBorder="1" applyAlignment="1">
      <alignment horizontal="center"/>
    </xf>
    <xf numFmtId="166" fontId="19" fillId="8" borderId="40" xfId="0" applyNumberFormat="1" applyFont="1" applyFill="1" applyBorder="1" applyAlignment="1">
      <alignment/>
    </xf>
    <xf numFmtId="164" fontId="0" fillId="0" borderId="40" xfId="0" applyFont="1" applyBorder="1" applyAlignment="1">
      <alignment horizontal="center"/>
    </xf>
    <xf numFmtId="164" fontId="25" fillId="0" borderId="43" xfId="0" applyFont="1" applyBorder="1" applyAlignment="1">
      <alignment horizontal="center"/>
    </xf>
    <xf numFmtId="164" fontId="25" fillId="0" borderId="36" xfId="0" applyFont="1" applyBorder="1" applyAlignment="1">
      <alignment horizontal="center"/>
    </xf>
    <xf numFmtId="164" fontId="25" fillId="0" borderId="33" xfId="0" applyFont="1" applyBorder="1" applyAlignment="1">
      <alignment horizontal="center"/>
    </xf>
    <xf numFmtId="164" fontId="25" fillId="0" borderId="35" xfId="0" applyFont="1" applyBorder="1" applyAlignment="1">
      <alignment horizontal="center"/>
    </xf>
    <xf numFmtId="164" fontId="19" fillId="8" borderId="39" xfId="0" applyFont="1" applyFill="1" applyBorder="1" applyAlignment="1">
      <alignment/>
    </xf>
    <xf numFmtId="164" fontId="26" fillId="8" borderId="0" xfId="0" applyFont="1" applyFill="1" applyBorder="1" applyAlignment="1">
      <alignment horizontal="center"/>
    </xf>
    <xf numFmtId="164" fontId="28" fillId="8" borderId="0" xfId="0" applyFont="1" applyFill="1" applyBorder="1" applyAlignment="1">
      <alignment horizontal="center"/>
    </xf>
    <xf numFmtId="164" fontId="19" fillId="8" borderId="40" xfId="0" applyFont="1" applyFill="1" applyBorder="1" applyAlignment="1">
      <alignment/>
    </xf>
    <xf numFmtId="164" fontId="25" fillId="0" borderId="40" xfId="0" applyFont="1" applyBorder="1" applyAlignment="1">
      <alignment horizontal="center"/>
    </xf>
    <xf numFmtId="167" fontId="24" fillId="0" borderId="43" xfId="0" applyNumberFormat="1" applyFont="1" applyBorder="1" applyAlignment="1">
      <alignment horizontal="center"/>
    </xf>
    <xf numFmtId="167" fontId="24" fillId="0" borderId="44" xfId="0" applyNumberFormat="1" applyFont="1" applyBorder="1" applyAlignment="1">
      <alignment horizontal="center"/>
    </xf>
    <xf numFmtId="168" fontId="24" fillId="0" borderId="45" xfId="0" applyNumberFormat="1" applyFont="1" applyBorder="1" applyAlignment="1">
      <alignment horizontal="center"/>
    </xf>
    <xf numFmtId="168" fontId="24" fillId="0" borderId="43" xfId="0" applyNumberFormat="1" applyFont="1" applyBorder="1" applyAlignment="1">
      <alignment horizontal="center"/>
    </xf>
    <xf numFmtId="164" fontId="29" fillId="8" borderId="46" xfId="0" applyFont="1" applyFill="1" applyBorder="1" applyAlignment="1">
      <alignment horizontal="right"/>
    </xf>
    <xf numFmtId="169" fontId="25" fillId="8" borderId="29" xfId="0" applyNumberFormat="1" applyFont="1" applyFill="1" applyBorder="1" applyAlignment="1">
      <alignment/>
    </xf>
    <xf numFmtId="164" fontId="24" fillId="17" borderId="0" xfId="0" applyFont="1" applyFill="1" applyAlignment="1">
      <alignment/>
    </xf>
    <xf numFmtId="170" fontId="24" fillId="17" borderId="0" xfId="0" applyNumberFormat="1" applyFont="1" applyFill="1" applyAlignment="1">
      <alignment horizontal="center"/>
    </xf>
    <xf numFmtId="164" fontId="24" fillId="10" borderId="0" xfId="0" applyFont="1" applyFill="1" applyAlignment="1">
      <alignment/>
    </xf>
    <xf numFmtId="170" fontId="24" fillId="10" borderId="0" xfId="0" applyNumberFormat="1" applyFont="1" applyFill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Q116"/>
  <sheetViews>
    <sheetView zoomScale="115" zoomScaleNormal="115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11.421875" defaultRowHeight="15"/>
  <cols>
    <col min="1" max="1" width="4.7109375" style="1" customWidth="1"/>
    <col min="2" max="2" width="13.8515625" style="2" customWidth="1"/>
    <col min="3" max="3" width="8.7109375" style="2" customWidth="1"/>
    <col min="4" max="4" width="12.421875" style="3" customWidth="1"/>
    <col min="5" max="5" width="10.28125" style="3" customWidth="1"/>
    <col min="6" max="6" width="16.57421875" style="2" customWidth="1"/>
    <col min="7" max="7" width="8.28125" style="2" customWidth="1"/>
    <col min="8" max="8" width="9.7109375" style="3" customWidth="1"/>
    <col min="9" max="9" width="9.28125" style="3" customWidth="1"/>
    <col min="10" max="10" width="14.28125" style="2" customWidth="1"/>
    <col min="11" max="11" width="9.140625" style="2" customWidth="1"/>
    <col min="12" max="13" width="11.140625" style="3" customWidth="1"/>
    <col min="14" max="14" width="15.00390625" style="2" customWidth="1"/>
    <col min="15" max="15" width="8.421875" style="2" customWidth="1"/>
    <col min="16" max="16" width="11.57421875" style="3" customWidth="1"/>
    <col min="17" max="17" width="10.140625" style="3" customWidth="1"/>
    <col min="18" max="254" width="11.421875" style="2" customWidth="1"/>
  </cols>
  <sheetData>
    <row r="2" spans="1:17" ht="12.7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33" customHeight="1">
      <c r="A4" s="8" t="s">
        <v>2</v>
      </c>
      <c r="B4" s="7" t="s">
        <v>3</v>
      </c>
      <c r="C4" s="7"/>
      <c r="D4" s="7"/>
      <c r="E4" s="7"/>
      <c r="F4" s="9" t="s">
        <v>4</v>
      </c>
      <c r="G4" s="9"/>
      <c r="H4" s="9"/>
      <c r="I4" s="9"/>
      <c r="J4" s="9" t="s">
        <v>5</v>
      </c>
      <c r="K4" s="9"/>
      <c r="L4" s="9"/>
      <c r="M4" s="9"/>
      <c r="N4" s="9" t="s">
        <v>6</v>
      </c>
      <c r="O4" s="9"/>
      <c r="P4" s="9"/>
      <c r="Q4" s="9"/>
    </row>
    <row r="5" spans="1:17" ht="12.75">
      <c r="A5" s="6"/>
      <c r="B5" s="10" t="s">
        <v>7</v>
      </c>
      <c r="C5" s="11" t="s">
        <v>8</v>
      </c>
      <c r="D5" s="12" t="s">
        <v>9</v>
      </c>
      <c r="E5" s="13" t="s">
        <v>10</v>
      </c>
      <c r="F5" s="10" t="s">
        <v>7</v>
      </c>
      <c r="G5" s="11" t="s">
        <v>8</v>
      </c>
      <c r="H5" s="11" t="s">
        <v>9</v>
      </c>
      <c r="I5" s="13" t="s">
        <v>10</v>
      </c>
      <c r="J5" s="10" t="s">
        <v>7</v>
      </c>
      <c r="K5" s="11" t="s">
        <v>8</v>
      </c>
      <c r="L5" s="11" t="s">
        <v>9</v>
      </c>
      <c r="M5" s="13" t="s">
        <v>10</v>
      </c>
      <c r="N5" s="10" t="s">
        <v>7</v>
      </c>
      <c r="O5" s="11" t="s">
        <v>8</v>
      </c>
      <c r="P5" s="11" t="s">
        <v>9</v>
      </c>
      <c r="Q5" s="13" t="s">
        <v>10</v>
      </c>
    </row>
    <row r="6" spans="1:17" ht="12.75">
      <c r="A6" s="14"/>
      <c r="B6" s="15">
        <v>1</v>
      </c>
      <c r="C6" s="16">
        <v>5</v>
      </c>
      <c r="D6" s="17"/>
      <c r="E6" s="18"/>
      <c r="F6" s="15" t="s">
        <v>11</v>
      </c>
      <c r="G6" s="16">
        <v>5</v>
      </c>
      <c r="H6" s="16"/>
      <c r="I6" s="18"/>
      <c r="J6" s="15">
        <v>0</v>
      </c>
      <c r="K6" s="16">
        <v>0</v>
      </c>
      <c r="L6" s="16"/>
      <c r="M6" s="18"/>
      <c r="N6" s="15">
        <v>0</v>
      </c>
      <c r="O6" s="16">
        <v>3</v>
      </c>
      <c r="P6" s="16"/>
      <c r="Q6" s="18"/>
    </row>
    <row r="7" spans="1:17" ht="27" customHeight="1">
      <c r="A7" s="19" t="s">
        <v>12</v>
      </c>
      <c r="B7" s="20" t="s">
        <v>3</v>
      </c>
      <c r="C7" s="20" t="s">
        <v>13</v>
      </c>
      <c r="D7" s="21" t="s">
        <v>14</v>
      </c>
      <c r="E7" s="21" t="s">
        <v>15</v>
      </c>
      <c r="F7" s="22" t="s">
        <v>4</v>
      </c>
      <c r="G7" s="22" t="s">
        <v>16</v>
      </c>
      <c r="H7" s="21" t="s">
        <v>17</v>
      </c>
      <c r="I7" s="21" t="s">
        <v>18</v>
      </c>
      <c r="J7" s="21" t="s">
        <v>5</v>
      </c>
      <c r="K7" s="20" t="s">
        <v>19</v>
      </c>
      <c r="L7" s="21" t="s">
        <v>20</v>
      </c>
      <c r="M7" s="21" t="s">
        <v>21</v>
      </c>
      <c r="N7" s="21" t="s">
        <v>6</v>
      </c>
      <c r="O7" s="20" t="s">
        <v>22</v>
      </c>
      <c r="P7" s="21" t="s">
        <v>23</v>
      </c>
      <c r="Q7" s="21" t="s">
        <v>24</v>
      </c>
    </row>
    <row r="8" spans="1:17" ht="13.5" customHeight="1">
      <c r="A8" s="19">
        <v>1</v>
      </c>
      <c r="B8" s="20">
        <v>3.9</v>
      </c>
      <c r="C8" s="20"/>
      <c r="D8" s="20">
        <f>IF(OR(B8&lt;1,B8&gt;5),"",1)</f>
        <v>1</v>
      </c>
      <c r="E8" s="20">
        <f>IF(OR(B8&lt;1,B8&gt;5),1,"")</f>
      </c>
      <c r="F8" s="23">
        <v>0.4</v>
      </c>
      <c r="G8" s="23"/>
      <c r="H8" s="20">
        <f>IF(OR(F8&lt;0.5,F8&gt;5),"",1)</f>
      </c>
      <c r="I8" s="20">
        <f>IF(OR(F8&lt;0.5,F8&gt;5),1,"")</f>
        <v>1</v>
      </c>
      <c r="J8" s="20">
        <v>0</v>
      </c>
      <c r="K8" s="20"/>
      <c r="L8" s="20">
        <f>IF(ResultadoAnálisis2011!$J8&lt;&gt;0,"",1)</f>
        <v>1</v>
      </c>
      <c r="M8" s="20">
        <f>IF(ResultadoAnálisis2011!$J8&lt;&gt;0,1,"")</f>
      </c>
      <c r="N8" s="20">
        <v>10</v>
      </c>
      <c r="O8" s="20"/>
      <c r="P8" s="20">
        <f>IF(N8&gt;3,"",1)</f>
      </c>
      <c r="Q8" s="20">
        <f>IF(N8&gt;3,1,"")</f>
        <v>1</v>
      </c>
    </row>
    <row r="9" spans="1:17" ht="13.5" customHeight="1">
      <c r="A9" s="19">
        <v>2</v>
      </c>
      <c r="B9" s="20">
        <v>2.9</v>
      </c>
      <c r="C9" s="20"/>
      <c r="D9" s="20">
        <f>IF(OR(B9&lt;1,B9&gt;5),"",1)</f>
        <v>1</v>
      </c>
      <c r="E9" s="20">
        <f>IF(OR(B9&lt;1,B9&gt;5),1,"")</f>
      </c>
      <c r="F9" s="23">
        <v>0.3</v>
      </c>
      <c r="G9" s="23"/>
      <c r="H9" s="20">
        <f>IF(OR(F9&lt;0.5,F9&gt;5),"",1)</f>
      </c>
      <c r="I9" s="20">
        <f>IF(OR(F9&lt;0.5,F9&gt;5),1,"")</f>
        <v>1</v>
      </c>
      <c r="J9" s="20">
        <v>0</v>
      </c>
      <c r="K9" s="20"/>
      <c r="L9" s="20">
        <f>IF(ResultadoAnálisis2011!$J9&lt;&gt;0,"",1)</f>
        <v>1</v>
      </c>
      <c r="M9" s="20">
        <f>IF(ResultadoAnálisis2011!$J9&lt;&gt;0,1,"")</f>
      </c>
      <c r="N9" s="20">
        <v>19</v>
      </c>
      <c r="O9" s="20"/>
      <c r="P9" s="20">
        <f>IF(N9&gt;3,"",1)</f>
      </c>
      <c r="Q9" s="20">
        <f>IF(N9&gt;3,1,"")</f>
        <v>1</v>
      </c>
    </row>
    <row r="10" spans="1:17" ht="13.5" customHeight="1">
      <c r="A10" s="19">
        <v>3</v>
      </c>
      <c r="B10" s="20">
        <v>4.51</v>
      </c>
      <c r="C10" s="20"/>
      <c r="D10" s="20">
        <f>IF(OR(B10&lt;1,B10&gt;5),"",1)</f>
        <v>1</v>
      </c>
      <c r="E10" s="20">
        <f>IF(OR(B10&lt;1,B10&gt;5),1,"")</f>
      </c>
      <c r="F10" s="23">
        <v>0.6</v>
      </c>
      <c r="G10" s="23"/>
      <c r="H10" s="20">
        <f>IF(OR(F10&lt;0.5,F10&gt;5),"",1)</f>
        <v>1</v>
      </c>
      <c r="I10" s="20">
        <f>IF(OR(F10&lt;0.5,F10&gt;5),1,"")</f>
      </c>
      <c r="J10" s="20">
        <v>0</v>
      </c>
      <c r="K10" s="20"/>
      <c r="L10" s="20">
        <f>IF(ResultadoAnálisis2011!$J10&lt;&gt;0,"",1)</f>
        <v>1</v>
      </c>
      <c r="M10" s="20">
        <f>IF(ResultadoAnálisis2011!$J10&lt;&gt;0,1,"")</f>
      </c>
      <c r="N10" s="20">
        <v>0</v>
      </c>
      <c r="O10" s="20"/>
      <c r="P10" s="20">
        <f>IF(N10&gt;3,"",1)</f>
        <v>1</v>
      </c>
      <c r="Q10" s="20">
        <f>IF(N10&gt;3,1,"")</f>
      </c>
    </row>
    <row r="11" spans="1:17" ht="13.5" customHeight="1">
      <c r="A11" s="19">
        <v>4</v>
      </c>
      <c r="B11" s="20">
        <v>4.49</v>
      </c>
      <c r="C11" s="20"/>
      <c r="D11" s="20">
        <f>IF(OR(B11&lt;1,B11&gt;5),"",1)</f>
        <v>1</v>
      </c>
      <c r="E11" s="20">
        <f>IF(OR(B11&lt;1,B11&gt;5),1,"")</f>
      </c>
      <c r="F11" s="23">
        <v>1.4</v>
      </c>
      <c r="G11" s="23"/>
      <c r="H11" s="20">
        <f>IF(OR(F11&lt;0.5,F11&gt;5),"",1)</f>
        <v>1</v>
      </c>
      <c r="I11" s="20">
        <f>IF(OR(F11&lt;0.5,F11&gt;5),1,"")</f>
      </c>
      <c r="J11" s="20">
        <v>0</v>
      </c>
      <c r="K11" s="20"/>
      <c r="L11" s="20">
        <f>IF(ResultadoAnálisis2011!$J11&lt;&gt;0,"",1)</f>
        <v>1</v>
      </c>
      <c r="M11" s="20">
        <f>IF(ResultadoAnálisis2011!$J11&lt;&gt;0,1,"")</f>
      </c>
      <c r="N11" s="20">
        <v>0</v>
      </c>
      <c r="O11" s="20"/>
      <c r="P11" s="20">
        <f>IF(N11&gt;3,"",1)</f>
        <v>1</v>
      </c>
      <c r="Q11" s="20">
        <f>IF(N11&gt;3,1,"")</f>
      </c>
    </row>
    <row r="12" spans="1:17" ht="13.5" customHeight="1">
      <c r="A12" s="19">
        <v>5</v>
      </c>
      <c r="B12" s="20">
        <v>5</v>
      </c>
      <c r="C12" s="20"/>
      <c r="D12" s="20">
        <f>IF(OR(B12&lt;1,B12&gt;5),"",1)</f>
        <v>1</v>
      </c>
      <c r="E12" s="20">
        <f>IF(OR(B12&lt;1,B12&gt;5),1,"")</f>
      </c>
      <c r="F12" s="23">
        <v>2</v>
      </c>
      <c r="G12" s="23"/>
      <c r="H12" s="20">
        <f>IF(OR(F12&lt;0.5,F12&gt;5),"",1)</f>
        <v>1</v>
      </c>
      <c r="I12" s="20">
        <f>IF(OR(F12&lt;0.5,F12&gt;5),1,"")</f>
      </c>
      <c r="J12" s="20">
        <v>0</v>
      </c>
      <c r="K12" s="20"/>
      <c r="L12" s="20">
        <f>IF(ResultadoAnálisis2011!$J12&lt;&gt;0,"",1)</f>
        <v>1</v>
      </c>
      <c r="M12" s="20">
        <f>IF(ResultadoAnálisis2011!$J12&lt;&gt;0,1,"")</f>
      </c>
      <c r="N12" s="20">
        <v>0</v>
      </c>
      <c r="O12" s="20"/>
      <c r="P12" s="20">
        <f>IF(N12&gt;3,"",1)</f>
        <v>1</v>
      </c>
      <c r="Q12" s="20">
        <f>IF(N12&gt;3,1,"")</f>
      </c>
    </row>
    <row r="13" spans="1:17" ht="13.5" customHeight="1">
      <c r="A13" s="19">
        <v>6</v>
      </c>
      <c r="B13" s="20">
        <v>2.71</v>
      </c>
      <c r="C13" s="20"/>
      <c r="D13" s="20">
        <f>IF(OR(B13&lt;1,B13&gt;5),"",1)</f>
        <v>1</v>
      </c>
      <c r="E13" s="20">
        <f>IF(OR(B13&lt;1,B13&gt;5),1,"")</f>
      </c>
      <c r="F13" s="23">
        <v>2</v>
      </c>
      <c r="G13" s="23"/>
      <c r="H13" s="20">
        <f>IF(OR(F13&lt;0.5,F13&gt;5),"",1)</f>
        <v>1</v>
      </c>
      <c r="I13" s="20">
        <f>IF(OR(F13&lt;0.5,F13&gt;5),1,"")</f>
      </c>
      <c r="J13" s="20">
        <v>0</v>
      </c>
      <c r="K13" s="20"/>
      <c r="L13" s="20">
        <f>IF(ResultadoAnálisis2011!$J13&lt;&gt;0,"",1)</f>
        <v>1</v>
      </c>
      <c r="M13" s="20">
        <f>IF(ResultadoAnálisis2011!$J13&lt;&gt;0,1,"")</f>
      </c>
      <c r="N13" s="20">
        <v>0</v>
      </c>
      <c r="O13" s="20"/>
      <c r="P13" s="20">
        <f>IF(N13&gt;3,"",1)</f>
        <v>1</v>
      </c>
      <c r="Q13" s="20">
        <f>IF(N13&gt;3,1,"")</f>
      </c>
    </row>
    <row r="14" spans="1:17" ht="13.5" customHeight="1">
      <c r="A14" s="19">
        <v>7</v>
      </c>
      <c r="B14" s="20">
        <v>4.18</v>
      </c>
      <c r="C14" s="20"/>
      <c r="D14" s="20">
        <f>IF(OR(B14&lt;1,B14&gt;5),"",1)</f>
        <v>1</v>
      </c>
      <c r="E14" s="20">
        <f>IF(OR(B14&lt;1,B14&gt;5),1,"")</f>
      </c>
      <c r="F14" s="23">
        <v>4.8</v>
      </c>
      <c r="G14" s="23"/>
      <c r="H14" s="20">
        <f>IF(OR(F14&lt;0.5,F14&gt;5),"",1)</f>
        <v>1</v>
      </c>
      <c r="I14" s="20">
        <f>IF(OR(F14&lt;0.5,F14&gt;5),1,"")</f>
      </c>
      <c r="J14" s="20">
        <v>0</v>
      </c>
      <c r="K14" s="20"/>
      <c r="L14" s="20">
        <f>IF(ResultadoAnálisis2011!$J14&lt;&gt;0,"",1)</f>
        <v>1</v>
      </c>
      <c r="M14" s="20">
        <f>IF(ResultadoAnálisis2011!$J14&lt;&gt;0,1,"")</f>
      </c>
      <c r="N14" s="20">
        <v>0</v>
      </c>
      <c r="O14" s="20"/>
      <c r="P14" s="20">
        <f>IF(N14&gt;3,"",1)</f>
        <v>1</v>
      </c>
      <c r="Q14" s="20">
        <f>IF(N14&gt;3,1,"")</f>
      </c>
    </row>
    <row r="15" spans="1:17" ht="14.25" customHeight="1">
      <c r="A15" s="19">
        <v>8</v>
      </c>
      <c r="B15" s="20">
        <v>3.3</v>
      </c>
      <c r="C15" s="20"/>
      <c r="D15" s="20">
        <f>IF(OR(B15&lt;1,B15&gt;5),"",1)</f>
        <v>1</v>
      </c>
      <c r="E15" s="20">
        <f>IF(OR(B15&lt;1,B15&gt;5),1,"")</f>
      </c>
      <c r="F15" s="23">
        <v>1.4</v>
      </c>
      <c r="G15" s="23"/>
      <c r="H15" s="20">
        <f>IF(OR(F15&lt;0.5,F15&gt;5),"",1)</f>
        <v>1</v>
      </c>
      <c r="I15" s="20">
        <f>IF(OR(F15&lt;0.5,F15&gt;5),1,"")</f>
      </c>
      <c r="J15" s="20">
        <v>0</v>
      </c>
      <c r="K15" s="20"/>
      <c r="L15" s="20">
        <f>IF(ResultadoAnálisis2011!$J15&lt;&gt;0,"",1)</f>
        <v>1</v>
      </c>
      <c r="M15" s="20">
        <f>IF(ResultadoAnálisis2011!$J15&lt;&gt;0,1,"")</f>
      </c>
      <c r="N15" s="20">
        <v>0</v>
      </c>
      <c r="O15" s="20"/>
      <c r="P15" s="20">
        <f>IF(N15&gt;3,"",1)</f>
        <v>1</v>
      </c>
      <c r="Q15" s="20">
        <f>IF(N15&gt;3,1,"")</f>
      </c>
    </row>
    <row r="16" spans="1:17" ht="13.5" customHeight="1">
      <c r="A16" s="19">
        <v>9</v>
      </c>
      <c r="B16" s="20">
        <v>1.57</v>
      </c>
      <c r="C16" s="20"/>
      <c r="D16" s="20">
        <f>IF(OR(B16&lt;1,B16&gt;5),"",1)</f>
        <v>1</v>
      </c>
      <c r="E16" s="20">
        <f>IF(OR(B16&lt;1,B16&gt;5),1,"")</f>
      </c>
      <c r="F16" s="23">
        <v>1</v>
      </c>
      <c r="G16" s="23"/>
      <c r="H16" s="20">
        <f>IF(OR(F16&lt;0.5,F16&gt;5),"",1)</f>
        <v>1</v>
      </c>
      <c r="I16" s="20">
        <f>IF(OR(F16&lt;0.5,F16&gt;5),1,"")</f>
      </c>
      <c r="J16" s="20">
        <v>0</v>
      </c>
      <c r="K16" s="20"/>
      <c r="L16" s="20">
        <f>IF(ResultadoAnálisis2011!$J16&lt;&gt;0,"",1)</f>
        <v>1</v>
      </c>
      <c r="M16" s="20">
        <f>IF(ResultadoAnálisis2011!$J16&lt;&gt;0,1,"")</f>
      </c>
      <c r="N16" s="20">
        <v>0</v>
      </c>
      <c r="O16" s="20"/>
      <c r="P16" s="20">
        <f>IF(N16&gt;3,"",1)</f>
        <v>1</v>
      </c>
      <c r="Q16" s="20">
        <f>IF(N16&gt;3,1,"")</f>
      </c>
    </row>
    <row r="17" spans="1:17" ht="13.5" customHeight="1">
      <c r="A17" s="19">
        <v>10</v>
      </c>
      <c r="B17" s="20">
        <v>1.2</v>
      </c>
      <c r="C17" s="20"/>
      <c r="D17" s="20">
        <f>IF(OR(B17&lt;1,B17&gt;5),"",1)</f>
        <v>1</v>
      </c>
      <c r="E17" s="20">
        <f>IF(OR(B17&lt;1,B17&gt;5),1,"")</f>
      </c>
      <c r="F17" s="23">
        <v>0</v>
      </c>
      <c r="G17" s="23"/>
      <c r="H17" s="20">
        <f>IF(OR(F17&lt;0.5,F17&gt;5),"",1)</f>
      </c>
      <c r="I17" s="20">
        <f>IF(OR(F17&lt;0.5,F17&gt;5),1,"")</f>
        <v>1</v>
      </c>
      <c r="J17" s="20">
        <v>0</v>
      </c>
      <c r="K17" s="20"/>
      <c r="L17" s="20">
        <f>IF(ResultadoAnálisis2011!$J17&lt;&gt;0,"",1)</f>
        <v>1</v>
      </c>
      <c r="M17" s="20">
        <f>IF(ResultadoAnálisis2011!$J17&lt;&gt;0,1,"")</f>
      </c>
      <c r="N17" s="20">
        <v>0</v>
      </c>
      <c r="O17" s="20"/>
      <c r="P17" s="20">
        <f>IF(N17&gt;3,"",1)</f>
        <v>1</v>
      </c>
      <c r="Q17" s="20">
        <f>IF(N17&gt;3,1,"")</f>
      </c>
    </row>
    <row r="18" spans="1:17" ht="13.5" customHeight="1">
      <c r="A18" s="19">
        <v>11</v>
      </c>
      <c r="B18" s="20">
        <v>2.95</v>
      </c>
      <c r="C18" s="20"/>
      <c r="D18" s="20">
        <f>IF(OR(B18&lt;1,B18&gt;5),"",1)</f>
        <v>1</v>
      </c>
      <c r="E18" s="20">
        <f>IF(OR(B18&lt;1,B18&gt;5),1,"")</f>
      </c>
      <c r="F18" s="23">
        <v>1.2</v>
      </c>
      <c r="G18" s="23"/>
      <c r="H18" s="20">
        <f>IF(OR(F18&lt;0.5,F18&gt;5),"",1)</f>
        <v>1</v>
      </c>
      <c r="I18" s="20">
        <f>IF(OR(F18&lt;0.5,F18&gt;5),1,"")</f>
      </c>
      <c r="J18" s="20">
        <v>0</v>
      </c>
      <c r="K18" s="20"/>
      <c r="L18" s="20">
        <f>IF(ResultadoAnálisis2011!$J18&lt;&gt;0,"",1)</f>
        <v>1</v>
      </c>
      <c r="M18" s="20">
        <f>IF(ResultadoAnálisis2011!$J18&lt;&gt;0,1,"")</f>
      </c>
      <c r="N18" s="20">
        <v>0</v>
      </c>
      <c r="O18" s="20"/>
      <c r="P18" s="20">
        <f>IF(N18&gt;3,"",1)</f>
        <v>1</v>
      </c>
      <c r="Q18" s="20">
        <f>IF(N18&gt;3,1,"")</f>
      </c>
    </row>
    <row r="19" spans="1:17" ht="13.5" customHeight="1">
      <c r="A19" s="19">
        <v>12</v>
      </c>
      <c r="B19" s="20">
        <v>2.83</v>
      </c>
      <c r="C19" s="20"/>
      <c r="D19" s="20">
        <f>IF(OR(B19&lt;1,B19&gt;5),"",1)</f>
        <v>1</v>
      </c>
      <c r="E19" s="20">
        <f>IF(OR(B19&lt;1,B19&gt;5),1,"")</f>
      </c>
      <c r="F19" s="23">
        <v>1.2</v>
      </c>
      <c r="G19" s="23"/>
      <c r="H19" s="20">
        <f>IF(OR(F19&lt;0.5,F19&gt;5),"",1)</f>
        <v>1</v>
      </c>
      <c r="I19" s="20">
        <f>IF(OR(F19&lt;0.5,F19&gt;5),1,"")</f>
      </c>
      <c r="J19" s="20">
        <v>0</v>
      </c>
      <c r="K19" s="20"/>
      <c r="L19" s="20">
        <f>IF(ResultadoAnálisis2011!$J19&lt;&gt;0,"",1)</f>
        <v>1</v>
      </c>
      <c r="M19" s="20">
        <f>IF(ResultadoAnálisis2011!$J19&lt;&gt;0,1,"")</f>
      </c>
      <c r="N19" s="20">
        <v>0</v>
      </c>
      <c r="O19" s="20"/>
      <c r="P19" s="20">
        <f>IF(N19&gt;3,"",1)</f>
        <v>1</v>
      </c>
      <c r="Q19" s="20">
        <f>IF(N19&gt;3,1,"")</f>
      </c>
    </row>
    <row r="20" spans="1:17" ht="13.5" customHeight="1">
      <c r="A20" s="19">
        <v>13</v>
      </c>
      <c r="B20" s="20">
        <v>1.28</v>
      </c>
      <c r="C20" s="20"/>
      <c r="D20" s="20">
        <f>IF(OR(B20&lt;1,B20&gt;5),"",1)</f>
        <v>1</v>
      </c>
      <c r="E20" s="20">
        <f>IF(OR(B20&lt;1,B20&gt;5),1,"")</f>
      </c>
      <c r="F20" s="23">
        <v>3</v>
      </c>
      <c r="G20" s="23"/>
      <c r="H20" s="20">
        <f>IF(OR(F20&lt;0.5,F20&gt;5),"",1)</f>
        <v>1</v>
      </c>
      <c r="I20" s="20">
        <f>IF(OR(F20&lt;0.5,F20&gt;5),1,"")</f>
      </c>
      <c r="J20" s="20">
        <v>0</v>
      </c>
      <c r="K20" s="20"/>
      <c r="L20" s="20">
        <f>IF(ResultadoAnálisis2011!$J20&lt;&gt;0,"",1)</f>
        <v>1</v>
      </c>
      <c r="M20" s="20">
        <f>IF(ResultadoAnálisis2011!$J20&lt;&gt;0,1,"")</f>
      </c>
      <c r="N20" s="20">
        <v>0</v>
      </c>
      <c r="O20" s="20"/>
      <c r="P20" s="20">
        <f>IF(N20&gt;3,"",1)</f>
        <v>1</v>
      </c>
      <c r="Q20" s="20">
        <f>IF(N20&gt;3,1,"")</f>
      </c>
    </row>
    <row r="21" spans="1:17" ht="13.5" customHeight="1">
      <c r="A21" s="19">
        <v>14</v>
      </c>
      <c r="B21" s="20">
        <v>1.99</v>
      </c>
      <c r="C21" s="20"/>
      <c r="D21" s="20">
        <f>IF(OR(B21&lt;1,B21&gt;5),"",1)</f>
        <v>1</v>
      </c>
      <c r="E21" s="20">
        <f>IF(OR(B21&lt;1,B21&gt;5),1,"")</f>
      </c>
      <c r="F21" s="23">
        <v>1.6</v>
      </c>
      <c r="G21" s="23"/>
      <c r="H21" s="20">
        <f>IF(OR(F21&lt;0.5,F21&gt;5),"",1)</f>
        <v>1</v>
      </c>
      <c r="I21" s="20">
        <f>IF(OR(F21&lt;0.5,F21&gt;5),1,"")</f>
      </c>
      <c r="J21" s="20">
        <v>0</v>
      </c>
      <c r="K21" s="20"/>
      <c r="L21" s="20">
        <f>IF(ResultadoAnálisis2011!$J21&lt;&gt;0,"",1)</f>
        <v>1</v>
      </c>
      <c r="M21" s="20">
        <f>IF(ResultadoAnálisis2011!$J21&lt;&gt;0,1,"")</f>
      </c>
      <c r="N21" s="20">
        <v>0</v>
      </c>
      <c r="O21" s="20"/>
      <c r="P21" s="20">
        <f>IF(N21&gt;3,"",1)</f>
        <v>1</v>
      </c>
      <c r="Q21" s="20">
        <f>IF(N21&gt;3,1,"")</f>
      </c>
    </row>
    <row r="22" spans="1:17" ht="13.5" customHeight="1">
      <c r="A22" s="19">
        <v>15</v>
      </c>
      <c r="B22" s="20">
        <v>2.69</v>
      </c>
      <c r="C22" s="20"/>
      <c r="D22" s="20">
        <f>IF(OR(B22&lt;1,B22&gt;5),"",1)</f>
        <v>1</v>
      </c>
      <c r="E22" s="20">
        <f>IF(OR(B22&lt;1,B22&gt;5),1,"")</f>
      </c>
      <c r="F22" s="23">
        <v>1.4</v>
      </c>
      <c r="G22" s="23"/>
      <c r="H22" s="20">
        <f>IF(OR(F22&lt;0.5,F22&gt;5),"",1)</f>
        <v>1</v>
      </c>
      <c r="I22" s="20">
        <f>IF(OR(F22&lt;0.5,F22&gt;5),1,"")</f>
      </c>
      <c r="J22" s="20">
        <v>0</v>
      </c>
      <c r="K22" s="20"/>
      <c r="L22" s="20">
        <f>IF(ResultadoAnálisis2011!$J22&lt;&gt;0,"",1)</f>
        <v>1</v>
      </c>
      <c r="M22" s="20">
        <f>IF(ResultadoAnálisis2011!$J22&lt;&gt;0,1,"")</f>
      </c>
      <c r="N22" s="20">
        <v>0</v>
      </c>
      <c r="O22" s="20"/>
      <c r="P22" s="20">
        <f>IF(N22&gt;3,"",1)</f>
        <v>1</v>
      </c>
      <c r="Q22" s="20">
        <f>IF(N22&gt;3,1,"")</f>
      </c>
    </row>
    <row r="23" spans="1:17" ht="13.5" customHeight="1">
      <c r="A23" s="19">
        <v>16</v>
      </c>
      <c r="B23" s="20">
        <v>3.03</v>
      </c>
      <c r="C23" s="20"/>
      <c r="D23" s="20">
        <f>IF(OR(B23&lt;1,B23&gt;5),"",1)</f>
        <v>1</v>
      </c>
      <c r="E23" s="20">
        <f>IF(OR(B23&lt;1,B23&gt;5),1,"")</f>
      </c>
      <c r="F23" s="23">
        <v>1.2</v>
      </c>
      <c r="G23" s="23"/>
      <c r="H23" s="20">
        <f>IF(OR(F23&lt;0.5,F23&gt;5),"",1)</f>
        <v>1</v>
      </c>
      <c r="I23" s="20">
        <f>IF(OR(F23&lt;0.5,F23&gt;5),1,"")</f>
      </c>
      <c r="J23" s="20">
        <v>0</v>
      </c>
      <c r="K23" s="20"/>
      <c r="L23" s="20">
        <f>IF(ResultadoAnálisis2011!$J23&lt;&gt;0,"",1)</f>
        <v>1</v>
      </c>
      <c r="M23" s="20">
        <f>IF(ResultadoAnálisis2011!$J23&lt;&gt;0,1,"")</f>
      </c>
      <c r="N23" s="20">
        <v>3</v>
      </c>
      <c r="O23" s="20"/>
      <c r="P23" s="20">
        <f>IF(N23&gt;3,"",1)</f>
        <v>1</v>
      </c>
      <c r="Q23" s="20">
        <f>IF(N23&gt;3,1,"")</f>
      </c>
    </row>
    <row r="24" spans="1:17" ht="13.5" customHeight="1">
      <c r="A24" s="19">
        <v>17</v>
      </c>
      <c r="B24" s="20">
        <v>2.76</v>
      </c>
      <c r="C24" s="20"/>
      <c r="D24" s="20">
        <f>IF(OR(B24&lt;1,B24&gt;5),"",1)</f>
        <v>1</v>
      </c>
      <c r="E24" s="20">
        <f>IF(OR(B24&lt;1,B24&gt;5),1,"")</f>
      </c>
      <c r="F24" s="23">
        <v>0.8</v>
      </c>
      <c r="G24" s="23"/>
      <c r="H24" s="20">
        <f>IF(OR(F24&lt;0.5,F24&gt;5),"",1)</f>
        <v>1</v>
      </c>
      <c r="I24" s="20">
        <f>IF(OR(F24&lt;0.5,F24&gt;5),1,"")</f>
      </c>
      <c r="J24" s="20">
        <v>0</v>
      </c>
      <c r="K24" s="20"/>
      <c r="L24" s="20">
        <f>IF(ResultadoAnálisis2011!$J24&lt;&gt;0,"",1)</f>
        <v>1</v>
      </c>
      <c r="M24" s="20">
        <f>IF(ResultadoAnálisis2011!$J24&lt;&gt;0,1,"")</f>
      </c>
      <c r="N24" s="20">
        <v>1</v>
      </c>
      <c r="O24" s="20"/>
      <c r="P24" s="20">
        <f>IF(N24&gt;3,"",1)</f>
        <v>1</v>
      </c>
      <c r="Q24" s="20">
        <f>IF(N24&gt;3,1,"")</f>
      </c>
    </row>
    <row r="25" spans="1:17" ht="13.5" customHeight="1">
      <c r="A25" s="19">
        <v>18</v>
      </c>
      <c r="B25" s="20">
        <v>3.11</v>
      </c>
      <c r="C25" s="20"/>
      <c r="D25" s="20">
        <f>IF(OR(B25&lt;1,B25&gt;5),"",1)</f>
        <v>1</v>
      </c>
      <c r="E25" s="20">
        <f>IF(OR(B25&lt;1,B25&gt;5),1,"")</f>
      </c>
      <c r="F25" s="23">
        <v>0.8</v>
      </c>
      <c r="G25" s="23"/>
      <c r="H25" s="20">
        <f>IF(OR(F25&lt;0.5,F25&gt;5),"",1)</f>
        <v>1</v>
      </c>
      <c r="I25" s="20">
        <f>IF(OR(F25&lt;0.5,F25&gt;5),1,"")</f>
      </c>
      <c r="J25" s="20">
        <v>0</v>
      </c>
      <c r="K25" s="20"/>
      <c r="L25" s="20">
        <f>IF(ResultadoAnálisis2011!$J25&lt;&gt;0,"",1)</f>
        <v>1</v>
      </c>
      <c r="M25" s="20">
        <f>IF(ResultadoAnálisis2011!$J25&lt;&gt;0,1,"")</f>
      </c>
      <c r="N25" s="20">
        <v>3</v>
      </c>
      <c r="O25" s="20"/>
      <c r="P25" s="20">
        <f>IF(N25&gt;3,"",1)</f>
        <v>1</v>
      </c>
      <c r="Q25" s="20">
        <f>IF(N25&gt;3,1,"")</f>
      </c>
    </row>
    <row r="26" spans="1:17" ht="13.5" customHeight="1">
      <c r="A26" s="19">
        <v>19</v>
      </c>
      <c r="B26" s="20">
        <v>1.18</v>
      </c>
      <c r="C26" s="20"/>
      <c r="D26" s="20">
        <f>IF(OR(B26&lt;1,B26&gt;5),"",1)</f>
        <v>1</v>
      </c>
      <c r="E26" s="20">
        <f>IF(OR(B26&lt;1,B26&gt;5),1,"")</f>
      </c>
      <c r="F26" s="23">
        <v>1.2</v>
      </c>
      <c r="G26" s="23"/>
      <c r="H26" s="20">
        <f>IF(OR(F26&lt;0.5,F26&gt;5),"",1)</f>
        <v>1</v>
      </c>
      <c r="I26" s="20">
        <f>IF(OR(F26&lt;0.5,F26&gt;5),1,"")</f>
      </c>
      <c r="J26" s="20">
        <v>0</v>
      </c>
      <c r="K26" s="20"/>
      <c r="L26" s="20">
        <f>IF(ResultadoAnálisis2011!$J26&lt;&gt;0,"",1)</f>
        <v>1</v>
      </c>
      <c r="M26" s="20">
        <f>IF(ResultadoAnálisis2011!$J26&lt;&gt;0,1,"")</f>
      </c>
      <c r="N26" s="20">
        <v>0</v>
      </c>
      <c r="O26" s="20"/>
      <c r="P26" s="20">
        <f>IF(N26&gt;3,"",1)</f>
        <v>1</v>
      </c>
      <c r="Q26" s="20">
        <f>IF(N26&gt;3,1,"")</f>
      </c>
    </row>
    <row r="27" spans="1:17" ht="13.5" customHeight="1">
      <c r="A27" s="19">
        <v>20</v>
      </c>
      <c r="B27" s="20">
        <v>3.49</v>
      </c>
      <c r="C27" s="20"/>
      <c r="D27" s="20">
        <f>IF(OR(B27&lt;1,B27&gt;5),"",1)</f>
        <v>1</v>
      </c>
      <c r="E27" s="20">
        <f>IF(OR(B27&lt;1,B27&gt;5),1,"")</f>
      </c>
      <c r="F27" s="23">
        <v>1.4</v>
      </c>
      <c r="G27" s="23"/>
      <c r="H27" s="20">
        <f>IF(OR(F27&lt;0.5,F27&gt;5),"",1)</f>
        <v>1</v>
      </c>
      <c r="I27" s="20">
        <f>IF(OR(F27&lt;0.5,F27&gt;5),1,"")</f>
      </c>
      <c r="J27" s="20">
        <v>0</v>
      </c>
      <c r="K27" s="20"/>
      <c r="L27" s="20">
        <f>IF(ResultadoAnálisis2011!$J27&lt;&gt;0,"",1)</f>
        <v>1</v>
      </c>
      <c r="M27" s="20">
        <f>IF(ResultadoAnálisis2011!$J27&lt;&gt;0,1,"")</f>
      </c>
      <c r="N27" s="20">
        <v>0</v>
      </c>
      <c r="O27" s="20"/>
      <c r="P27" s="20">
        <f>IF(N27&gt;3,"",1)</f>
        <v>1</v>
      </c>
      <c r="Q27" s="20">
        <f>IF(N27&gt;3,1,"")</f>
      </c>
    </row>
    <row r="28" spans="1:17" ht="13.5" customHeight="1">
      <c r="A28" s="19">
        <v>21</v>
      </c>
      <c r="B28" s="20">
        <v>0.85</v>
      </c>
      <c r="C28" s="20"/>
      <c r="D28" s="20">
        <v>1</v>
      </c>
      <c r="E28" s="24"/>
      <c r="F28" s="23">
        <v>1.4</v>
      </c>
      <c r="G28" s="23"/>
      <c r="H28" s="20">
        <f>IF(OR(F28&lt;0.5,F28&gt;5),"",1)</f>
        <v>1</v>
      </c>
      <c r="I28" s="20">
        <f>IF(OR(F28&lt;0.5,F28&gt;5),1,"")</f>
      </c>
      <c r="J28" s="20">
        <v>0</v>
      </c>
      <c r="K28" s="20"/>
      <c r="L28" s="20">
        <f>IF(ResultadoAnálisis2011!$J28&lt;&gt;0,"",1)</f>
        <v>1</v>
      </c>
      <c r="M28" s="20">
        <f>IF(ResultadoAnálisis2011!$J28&lt;&gt;0,1,"")</f>
      </c>
      <c r="N28" s="20">
        <v>0</v>
      </c>
      <c r="O28" s="20"/>
      <c r="P28" s="20">
        <f>IF(N28&gt;3,"",1)</f>
        <v>1</v>
      </c>
      <c r="Q28" s="20">
        <f>IF(N28&gt;3,1,"")</f>
      </c>
    </row>
    <row r="29" spans="1:17" ht="13.5" customHeight="1">
      <c r="A29" s="19">
        <v>22</v>
      </c>
      <c r="B29" s="20">
        <v>2.72</v>
      </c>
      <c r="C29" s="20"/>
      <c r="D29" s="20">
        <f>IF(OR(B29&lt;1,B29&gt;5),"",1)</f>
        <v>1</v>
      </c>
      <c r="E29" s="20">
        <f>IF(OR(B29&lt;1,B29&gt;5),1,"")</f>
      </c>
      <c r="F29" s="23">
        <v>1.6</v>
      </c>
      <c r="G29" s="23"/>
      <c r="H29" s="20">
        <f>IF(OR(F29&lt;0.5,F29&gt;5),"",1)</f>
        <v>1</v>
      </c>
      <c r="I29" s="20">
        <f>IF(OR(F29&lt;0.5,F29&gt;5),1,"")</f>
      </c>
      <c r="J29" s="20">
        <v>0</v>
      </c>
      <c r="K29" s="20"/>
      <c r="L29" s="20">
        <f>IF(ResultadoAnálisis2011!$J29&lt;&gt;0,"",1)</f>
        <v>1</v>
      </c>
      <c r="M29" s="20">
        <f>IF(ResultadoAnálisis2011!$J29&lt;&gt;0,1,"")</f>
      </c>
      <c r="N29" s="20">
        <v>0</v>
      </c>
      <c r="O29" s="20"/>
      <c r="P29" s="20">
        <f>IF(N29&gt;3,"",1)</f>
        <v>1</v>
      </c>
      <c r="Q29" s="20">
        <f>IF(N29&gt;3,1,"")</f>
      </c>
    </row>
    <row r="30" spans="1:17" ht="13.5" customHeight="1">
      <c r="A30" s="19">
        <v>23</v>
      </c>
      <c r="B30" s="20">
        <v>7.72</v>
      </c>
      <c r="C30" s="20"/>
      <c r="D30" s="20">
        <f>IF(OR(B30&lt;1,B30&gt;5),"",1)</f>
      </c>
      <c r="E30" s="20">
        <f>IF(OR(B30&lt;1,B30&gt;5),1,"")</f>
        <v>1</v>
      </c>
      <c r="F30" s="23">
        <v>1.4</v>
      </c>
      <c r="G30" s="23"/>
      <c r="H30" s="20">
        <f>IF(OR(F30&lt;0.5,F30&gt;5),"",1)</f>
        <v>1</v>
      </c>
      <c r="I30" s="20">
        <f>IF(OR(F30&lt;0.5,F30&gt;5),1,"")</f>
      </c>
      <c r="J30" s="20">
        <v>0</v>
      </c>
      <c r="K30" s="20"/>
      <c r="L30" s="20">
        <f>IF(ResultadoAnálisis2011!$J30&lt;&gt;0,"",1)</f>
        <v>1</v>
      </c>
      <c r="M30" s="20">
        <f>IF(ResultadoAnálisis2011!$J30&lt;&gt;0,1,"")</f>
      </c>
      <c r="N30" s="20">
        <v>0</v>
      </c>
      <c r="O30" s="20"/>
      <c r="P30" s="20">
        <f>IF(N30&gt;3,"",1)</f>
        <v>1</v>
      </c>
      <c r="Q30" s="20">
        <f>IF(N30&gt;3,1,"")</f>
      </c>
    </row>
    <row r="31" spans="1:17" ht="13.5" customHeight="1">
      <c r="A31" s="19">
        <v>24</v>
      </c>
      <c r="B31" s="20">
        <v>2.34</v>
      </c>
      <c r="C31" s="20"/>
      <c r="D31" s="20">
        <f>IF(OR(B31&lt;1,B31&gt;5),"",1)</f>
        <v>1</v>
      </c>
      <c r="E31" s="20">
        <f>IF(OR(B31&lt;1,B31&gt;5),1,"")</f>
      </c>
      <c r="F31" s="23">
        <v>1.2</v>
      </c>
      <c r="G31" s="23"/>
      <c r="H31" s="20">
        <f>IF(OR(F31&lt;0.5,F31&gt;5),"",1)</f>
        <v>1</v>
      </c>
      <c r="I31" s="20">
        <f>IF(OR(F31&lt;0.5,F31&gt;5),1,"")</f>
      </c>
      <c r="J31" s="20">
        <v>0</v>
      </c>
      <c r="K31" s="20"/>
      <c r="L31" s="20">
        <f>IF(ResultadoAnálisis2011!$J31&lt;&gt;0,"",1)</f>
        <v>1</v>
      </c>
      <c r="M31" s="20">
        <f>IF(ResultadoAnálisis2011!$J31&lt;&gt;0,1,"")</f>
      </c>
      <c r="N31" s="20">
        <v>0</v>
      </c>
      <c r="O31" s="20"/>
      <c r="P31" s="20">
        <f>IF(N31&gt;3,"",1)</f>
        <v>1</v>
      </c>
      <c r="Q31" s="20">
        <f>IF(N31&gt;3,1,"")</f>
      </c>
    </row>
    <row r="32" spans="1:17" ht="13.5" customHeight="1">
      <c r="A32" s="19">
        <v>25</v>
      </c>
      <c r="B32" s="20">
        <v>1.58</v>
      </c>
      <c r="C32" s="20"/>
      <c r="D32" s="20">
        <f>IF(OR(B32&lt;1,B32&gt;5),"",1)</f>
        <v>1</v>
      </c>
      <c r="E32" s="20">
        <f>IF(OR(B32&lt;1,B32&gt;5),1,"")</f>
      </c>
      <c r="F32" s="23">
        <v>1</v>
      </c>
      <c r="G32" s="23"/>
      <c r="H32" s="20">
        <f>IF(OR(F32&lt;0.5,F32&gt;5),"",1)</f>
        <v>1</v>
      </c>
      <c r="I32" s="20">
        <f>IF(OR(F32&lt;0.5,F32&gt;5),1,"")</f>
      </c>
      <c r="J32" s="20">
        <v>0</v>
      </c>
      <c r="K32" s="20"/>
      <c r="L32" s="20">
        <f>IF(ResultadoAnálisis2011!$J32&lt;&gt;0,"",1)</f>
        <v>1</v>
      </c>
      <c r="M32" s="20">
        <f>IF(ResultadoAnálisis2011!$J32&lt;&gt;0,1,"")</f>
      </c>
      <c r="N32" s="20">
        <v>0</v>
      </c>
      <c r="O32" s="20"/>
      <c r="P32" s="20">
        <f>IF(N32&gt;3,"",1)</f>
        <v>1</v>
      </c>
      <c r="Q32" s="20">
        <f>IF(N32&gt;3,1,"")</f>
      </c>
    </row>
    <row r="33" spans="1:17" ht="13.5" customHeight="1">
      <c r="A33" s="19">
        <v>26</v>
      </c>
      <c r="B33" s="20">
        <v>1.47</v>
      </c>
      <c r="C33" s="20"/>
      <c r="D33" s="20">
        <f>IF(OR(B33&lt;1,B33&gt;5),"",1)</f>
        <v>1</v>
      </c>
      <c r="E33" s="20">
        <f>IF(OR(B33&lt;1,B33&gt;5),1,"")</f>
      </c>
      <c r="F33" s="23">
        <v>1.2</v>
      </c>
      <c r="G33" s="23"/>
      <c r="H33" s="20">
        <f>IF(OR(F33&lt;0.5,F33&gt;5),"",1)</f>
        <v>1</v>
      </c>
      <c r="I33" s="20">
        <f>IF(OR(F33&lt;0.5,F33&gt;5),1,"")</f>
      </c>
      <c r="J33" s="20">
        <v>0</v>
      </c>
      <c r="K33" s="20"/>
      <c r="L33" s="20">
        <f>IF(ResultadoAnálisis2011!$J33&lt;&gt;0,"",1)</f>
        <v>1</v>
      </c>
      <c r="M33" s="20">
        <f>IF(ResultadoAnálisis2011!$J33&lt;&gt;0,1,"")</f>
      </c>
      <c r="N33" s="20">
        <v>0</v>
      </c>
      <c r="O33" s="20"/>
      <c r="P33" s="20">
        <f>IF(N33&gt;3,"",1)</f>
        <v>1</v>
      </c>
      <c r="Q33" s="20">
        <f>IF(N33&gt;3,1,"")</f>
      </c>
    </row>
    <row r="34" spans="1:17" ht="13.5" customHeight="1">
      <c r="A34" s="19">
        <v>27</v>
      </c>
      <c r="B34" s="20">
        <v>3.44</v>
      </c>
      <c r="C34" s="20"/>
      <c r="D34" s="20">
        <f>IF(OR(B34&lt;1,B34&gt;5),"",1)</f>
        <v>1</v>
      </c>
      <c r="E34" s="20">
        <f>IF(OR(B34&lt;1,B34&gt;5),1,"")</f>
      </c>
      <c r="F34" s="23">
        <v>1.2</v>
      </c>
      <c r="G34" s="23"/>
      <c r="H34" s="20">
        <f>IF(OR(F34&lt;0.5,F34&gt;5),"",1)</f>
        <v>1</v>
      </c>
      <c r="I34" s="20">
        <f>IF(OR(F34&lt;0.5,F34&gt;5),1,"")</f>
      </c>
      <c r="J34" s="20">
        <v>0</v>
      </c>
      <c r="K34" s="20"/>
      <c r="L34" s="20">
        <f>IF(ResultadoAnálisis2011!$J34&lt;&gt;0,"",1)</f>
        <v>1</v>
      </c>
      <c r="M34" s="20">
        <f>IF(ResultadoAnálisis2011!$J34&lt;&gt;0,1,"")</f>
      </c>
      <c r="N34" s="20">
        <v>1</v>
      </c>
      <c r="O34" s="20"/>
      <c r="P34" s="20">
        <f>IF(N34&gt;3,"",1)</f>
        <v>1</v>
      </c>
      <c r="Q34" s="20">
        <f>IF(N34&gt;3,1,"")</f>
      </c>
    </row>
    <row r="35" spans="1:17" ht="13.5" customHeight="1">
      <c r="A35" s="19">
        <v>28</v>
      </c>
      <c r="B35" s="20">
        <v>5.39</v>
      </c>
      <c r="C35" s="20"/>
      <c r="D35" s="20">
        <f>IF(OR(B35&lt;1,B35&gt;5),"",1)</f>
      </c>
      <c r="E35" s="20">
        <f>IF(OR(B35&lt;1,B35&gt;5),1,"")</f>
        <v>1</v>
      </c>
      <c r="F35" s="23">
        <v>1.4</v>
      </c>
      <c r="G35" s="23"/>
      <c r="H35" s="20">
        <f>IF(OR(F35&lt;0.5,F35&gt;5),"",1)</f>
        <v>1</v>
      </c>
      <c r="I35" s="20">
        <f>IF(OR(F35&lt;0.5,F35&gt;5),1,"")</f>
      </c>
      <c r="J35" s="20">
        <v>0</v>
      </c>
      <c r="K35" s="20"/>
      <c r="L35" s="20">
        <f>IF(ResultadoAnálisis2011!$J35&lt;&gt;0,"",1)</f>
        <v>1</v>
      </c>
      <c r="M35" s="20">
        <f>IF(ResultadoAnálisis2011!$J35&lt;&gt;0,1,"")</f>
      </c>
      <c r="N35" s="20">
        <v>0</v>
      </c>
      <c r="O35" s="20"/>
      <c r="P35" s="20">
        <f>IF(N35&gt;3,"",1)</f>
        <v>1</v>
      </c>
      <c r="Q35" s="20">
        <f>IF(N35&gt;3,1,"")</f>
      </c>
    </row>
    <row r="36" spans="1:17" ht="13.5" customHeight="1">
      <c r="A36" s="19">
        <v>29</v>
      </c>
      <c r="B36" s="20">
        <v>3.17</v>
      </c>
      <c r="C36" s="20"/>
      <c r="D36" s="20">
        <f>IF(OR(B36&lt;1,B36&gt;5),"",1)</f>
        <v>1</v>
      </c>
      <c r="E36" s="20">
        <f>IF(OR(B36&lt;1,B36&gt;5),1,"")</f>
      </c>
      <c r="F36" s="23">
        <v>1.8</v>
      </c>
      <c r="G36" s="23"/>
      <c r="H36" s="20">
        <f>IF(OR(F36&lt;0.5,F36&gt;5),"",1)</f>
        <v>1</v>
      </c>
      <c r="I36" s="20">
        <f>IF(OR(F36&lt;0.5,F36&gt;5),1,"")</f>
      </c>
      <c r="J36" s="20">
        <v>0</v>
      </c>
      <c r="K36" s="20"/>
      <c r="L36" s="20">
        <f>IF(ResultadoAnálisis2011!$J36&lt;&gt;0,"",1)</f>
        <v>1</v>
      </c>
      <c r="M36" s="20">
        <f>IF(ResultadoAnálisis2011!$J36&lt;&gt;0,1,"")</f>
      </c>
      <c r="N36" s="20">
        <v>2</v>
      </c>
      <c r="O36" s="20"/>
      <c r="P36" s="20">
        <f>IF(N36&gt;3,"",1)</f>
        <v>1</v>
      </c>
      <c r="Q36" s="20">
        <f>IF(N36&gt;3,1,"")</f>
      </c>
    </row>
    <row r="37" spans="1:17" ht="13.5" customHeight="1">
      <c r="A37" s="19">
        <v>30</v>
      </c>
      <c r="B37" s="20">
        <v>4.57</v>
      </c>
      <c r="C37" s="20"/>
      <c r="D37" s="20">
        <f>IF(OR(B37&lt;1,B37&gt;5),"",1)</f>
        <v>1</v>
      </c>
      <c r="E37" s="20">
        <f>IF(OR(B37&lt;1,B37&gt;5),1,"")</f>
      </c>
      <c r="F37" s="23">
        <v>1.8</v>
      </c>
      <c r="G37" s="23"/>
      <c r="H37" s="20">
        <f>IF(OR(F37&lt;0.5,F37&gt;5),"",1)</f>
        <v>1</v>
      </c>
      <c r="I37" s="20">
        <f>IF(OR(F37&lt;0.5,F37&gt;5),1,"")</f>
      </c>
      <c r="J37" s="20">
        <v>0</v>
      </c>
      <c r="K37" s="20"/>
      <c r="L37" s="20">
        <f>IF(ResultadoAnálisis2011!$J37&lt;&gt;0,"",1)</f>
        <v>1</v>
      </c>
      <c r="M37" s="20">
        <f>IF(ResultadoAnálisis2011!$J37&lt;&gt;0,1,"")</f>
      </c>
      <c r="N37" s="20">
        <v>0</v>
      </c>
      <c r="O37" s="20"/>
      <c r="P37" s="20">
        <f>IF(N37&gt;3,"",1)</f>
        <v>1</v>
      </c>
      <c r="Q37" s="20">
        <f>IF(N37&gt;3,1,"")</f>
      </c>
    </row>
    <row r="38" spans="1:17" ht="13.5" customHeight="1">
      <c r="A38" s="19">
        <v>31</v>
      </c>
      <c r="B38" s="20">
        <v>2.64</v>
      </c>
      <c r="C38" s="20"/>
      <c r="D38" s="20">
        <f>IF(OR(B38&lt;1,B38&gt;5),"",1)</f>
        <v>1</v>
      </c>
      <c r="E38" s="20">
        <f>IF(OR(B38&lt;1,B38&gt;5),1,"")</f>
      </c>
      <c r="F38" s="23">
        <v>0.5</v>
      </c>
      <c r="G38" s="23"/>
      <c r="H38" s="20">
        <f>IF(OR(F38&lt;0.5,F38&gt;5),"",1)</f>
        <v>1</v>
      </c>
      <c r="I38" s="20">
        <f>IF(OR(F38&lt;0.5,F38&gt;5),1,"")</f>
      </c>
      <c r="J38" s="20">
        <v>0</v>
      </c>
      <c r="K38" s="20"/>
      <c r="L38" s="20">
        <f>IF(ResultadoAnálisis2011!$J38&lt;&gt;0,"",1)</f>
        <v>1</v>
      </c>
      <c r="M38" s="20">
        <f>IF(ResultadoAnálisis2011!$J38&lt;&gt;0,1,"")</f>
      </c>
      <c r="N38" s="20">
        <v>2</v>
      </c>
      <c r="O38" s="20"/>
      <c r="P38" s="20">
        <f>IF(N38&gt;3,"",1)</f>
        <v>1</v>
      </c>
      <c r="Q38" s="20">
        <f>IF(N38&gt;3,1,"")</f>
      </c>
    </row>
    <row r="39" spans="1:17" ht="13.5" customHeight="1">
      <c r="A39" s="19">
        <v>32</v>
      </c>
      <c r="B39" s="20">
        <v>2.43</v>
      </c>
      <c r="C39" s="20"/>
      <c r="D39" s="20">
        <f>IF(OR(B39&lt;1,B39&gt;5),"",1)</f>
        <v>1</v>
      </c>
      <c r="E39" s="20">
        <f>IF(OR(B39&lt;1,B39&gt;5),1,"")</f>
      </c>
      <c r="F39" s="23">
        <v>0.8</v>
      </c>
      <c r="G39" s="23"/>
      <c r="H39" s="20">
        <f>IF(OR(F39&lt;0.5,F39&gt;5),"",1)</f>
        <v>1</v>
      </c>
      <c r="I39" s="20">
        <f>IF(OR(F39&lt;0.5,F39&gt;5),1,"")</f>
      </c>
      <c r="J39" s="20">
        <v>0</v>
      </c>
      <c r="K39" s="20"/>
      <c r="L39" s="20">
        <f>IF(ResultadoAnálisis2011!$J39&lt;&gt;0,"",1)</f>
        <v>1</v>
      </c>
      <c r="M39" s="20">
        <f>IF(ResultadoAnálisis2011!$J39&lt;&gt;0,1,"")</f>
      </c>
      <c r="N39" s="20">
        <v>1</v>
      </c>
      <c r="O39" s="20"/>
      <c r="P39" s="20">
        <f>IF(N39&gt;3,"",1)</f>
        <v>1</v>
      </c>
      <c r="Q39" s="20">
        <f>IF(N39&gt;3,1,"")</f>
      </c>
    </row>
    <row r="40" spans="1:17" ht="13.5" customHeight="1">
      <c r="A40" s="19">
        <v>33</v>
      </c>
      <c r="B40" s="20">
        <v>4.22</v>
      </c>
      <c r="C40" s="20"/>
      <c r="D40" s="20">
        <f>IF(OR(B40&lt;1,B40&gt;5),"",1)</f>
        <v>1</v>
      </c>
      <c r="E40" s="20">
        <f>IF(OR(B40&lt;1,B40&gt;5),1,"")</f>
      </c>
      <c r="F40" s="23">
        <v>1.2</v>
      </c>
      <c r="G40" s="23"/>
      <c r="H40" s="20">
        <f>IF(OR(F40&lt;0.5,F40&gt;5),"",1)</f>
        <v>1</v>
      </c>
      <c r="I40" s="20">
        <f>IF(OR(F40&lt;0.5,F40&gt;5),1,"")</f>
      </c>
      <c r="J40" s="20">
        <v>0</v>
      </c>
      <c r="K40" s="20"/>
      <c r="L40" s="20">
        <f>IF(ResultadoAnálisis2011!$J40&lt;&gt;0,"",1)</f>
        <v>1</v>
      </c>
      <c r="M40" s="20">
        <f>IF(ResultadoAnálisis2011!$J40&lt;&gt;0,1,"")</f>
      </c>
      <c r="N40" s="20">
        <v>0</v>
      </c>
      <c r="O40" s="20"/>
      <c r="P40" s="20">
        <f>IF(N40&gt;3,"",1)</f>
        <v>1</v>
      </c>
      <c r="Q40" s="20">
        <f>IF(N40&gt;3,1,"")</f>
      </c>
    </row>
    <row r="41" spans="1:17" ht="13.5" customHeight="1">
      <c r="A41" s="19">
        <v>34</v>
      </c>
      <c r="B41" s="20">
        <v>0.69</v>
      </c>
      <c r="C41" s="20"/>
      <c r="D41" s="20">
        <f>IF(OR(B41&lt;1,B41&gt;5),"",1)</f>
      </c>
      <c r="E41" s="20">
        <f>IF(OR(B41&lt;1,B41&gt;5),1,"")</f>
        <v>1</v>
      </c>
      <c r="F41" s="23">
        <v>1</v>
      </c>
      <c r="G41" s="23"/>
      <c r="H41" s="20">
        <f>IF(OR(F41&lt;0.5,F41&gt;5),"",1)</f>
        <v>1</v>
      </c>
      <c r="I41" s="20">
        <f>IF(OR(F41&lt;0.5,F41&gt;5),1,"")</f>
      </c>
      <c r="J41" s="20">
        <v>0</v>
      </c>
      <c r="K41" s="20"/>
      <c r="L41" s="20">
        <f>IF(ResultadoAnálisis2011!$J41&lt;&gt;0,"",1)</f>
        <v>1</v>
      </c>
      <c r="M41" s="20">
        <f>IF(ResultadoAnálisis2011!$J41&lt;&gt;0,1,"")</f>
      </c>
      <c r="N41" s="20">
        <v>2</v>
      </c>
      <c r="O41" s="20"/>
      <c r="P41" s="20">
        <f>IF(N41&gt;3,"",1)</f>
        <v>1</v>
      </c>
      <c r="Q41" s="20">
        <f>IF(N41&gt;3,1,"")</f>
      </c>
    </row>
    <row r="42" spans="1:17" ht="13.5" customHeight="1">
      <c r="A42" s="19">
        <v>35</v>
      </c>
      <c r="B42" s="20">
        <v>2.14</v>
      </c>
      <c r="C42" s="20"/>
      <c r="D42" s="20">
        <f>IF(OR(B42&lt;1,B42&gt;5),"",1)</f>
        <v>1</v>
      </c>
      <c r="E42" s="20">
        <f>IF(OR(B42&lt;1,B42&gt;5),1,"")</f>
      </c>
      <c r="F42" s="23">
        <v>1.4</v>
      </c>
      <c r="G42" s="23"/>
      <c r="H42" s="20">
        <f>IF(OR(F42&lt;0.5,F42&gt;5),"",1)</f>
        <v>1</v>
      </c>
      <c r="I42" s="20">
        <f>IF(OR(F42&lt;0.5,F42&gt;5),1,"")</f>
      </c>
      <c r="J42" s="20">
        <v>0</v>
      </c>
      <c r="K42" s="20"/>
      <c r="L42" s="20">
        <f>IF(ResultadoAnálisis2011!$J42&lt;&gt;0,"",1)</f>
        <v>1</v>
      </c>
      <c r="M42" s="20">
        <f>IF(ResultadoAnálisis2011!$J42&lt;&gt;0,1,"")</f>
      </c>
      <c r="N42" s="20">
        <v>0</v>
      </c>
      <c r="O42" s="20"/>
      <c r="P42" s="20">
        <f>IF(N42&gt;3,"",1)</f>
        <v>1</v>
      </c>
      <c r="Q42" s="20">
        <f>IF(N42&gt;3,1,"")</f>
      </c>
    </row>
    <row r="43" spans="1:17" ht="13.5" customHeight="1">
      <c r="A43" s="19">
        <v>36</v>
      </c>
      <c r="B43" s="20">
        <v>26.1</v>
      </c>
      <c r="C43" s="20"/>
      <c r="D43" s="20">
        <f>IF(OR(B43&lt;1,B43&gt;5),"",1)</f>
      </c>
      <c r="E43" s="20">
        <f>IF(OR(B43&lt;1,B43&gt;5),1,"")</f>
        <v>1</v>
      </c>
      <c r="F43" s="23">
        <v>1</v>
      </c>
      <c r="G43" s="23"/>
      <c r="H43" s="20">
        <f>IF(OR(F43&lt;0.5,F43&gt;5),"",1)</f>
        <v>1</v>
      </c>
      <c r="I43" s="20">
        <f>IF(OR(F43&lt;0.5,F43&gt;5),1,"")</f>
      </c>
      <c r="J43" s="20">
        <v>0</v>
      </c>
      <c r="K43" s="20"/>
      <c r="L43" s="20">
        <f>IF(ResultadoAnálisis2011!$J43&lt;&gt;0,"",1)</f>
        <v>1</v>
      </c>
      <c r="M43" s="20">
        <f>IF(ResultadoAnálisis2011!$J43&lt;&gt;0,1,"")</f>
      </c>
      <c r="N43" s="20">
        <v>17</v>
      </c>
      <c r="O43" s="20"/>
      <c r="P43" s="20">
        <f>IF(N43&gt;3,"",1)</f>
      </c>
      <c r="Q43" s="20">
        <f>IF(N43&gt;3,1,"")</f>
        <v>1</v>
      </c>
    </row>
    <row r="44" spans="1:17" ht="13.5" customHeight="1">
      <c r="A44" s="19">
        <v>37</v>
      </c>
      <c r="B44" s="20">
        <v>2.62</v>
      </c>
      <c r="C44" s="20"/>
      <c r="D44" s="20">
        <f>IF(OR(B44&lt;1,B44&gt;5),"",1)</f>
        <v>1</v>
      </c>
      <c r="E44" s="20">
        <f>IF(OR(B44&lt;1,B44&gt;5),1,"")</f>
      </c>
      <c r="F44" s="23">
        <v>2.4</v>
      </c>
      <c r="G44" s="23"/>
      <c r="H44" s="20">
        <f>IF(OR(F44&lt;0.5,F44&gt;5),"",1)</f>
        <v>1</v>
      </c>
      <c r="I44" s="20">
        <f>IF(OR(F44&lt;0.5,F44&gt;5),1,"")</f>
      </c>
      <c r="J44" s="20">
        <v>0</v>
      </c>
      <c r="K44" s="20"/>
      <c r="L44" s="20">
        <f>IF(ResultadoAnálisis2011!$J44&lt;&gt;0,"",1)</f>
        <v>1</v>
      </c>
      <c r="M44" s="20">
        <f>IF(ResultadoAnálisis2011!$J44&lt;&gt;0,1,"")</f>
      </c>
      <c r="N44" s="20">
        <v>0</v>
      </c>
      <c r="O44" s="20"/>
      <c r="P44" s="20">
        <f>IF(N44&gt;3,"",1)</f>
        <v>1</v>
      </c>
      <c r="Q44" s="20">
        <f>IF(N44&gt;3,1,"")</f>
      </c>
    </row>
    <row r="45" spans="1:17" ht="13.5" customHeight="1">
      <c r="A45" s="19">
        <v>38</v>
      </c>
      <c r="B45" s="20">
        <v>2.43</v>
      </c>
      <c r="C45" s="20"/>
      <c r="D45" s="20">
        <f>IF(OR(B45&lt;1,B45&gt;5),"",1)</f>
        <v>1</v>
      </c>
      <c r="E45" s="20">
        <f>IF(OR(B45&lt;1,B45&gt;5),1,"")</f>
      </c>
      <c r="F45" s="23">
        <v>2</v>
      </c>
      <c r="G45" s="23"/>
      <c r="H45" s="20">
        <f>IF(OR(F45&lt;0.5,F45&gt;5),"",1)</f>
        <v>1</v>
      </c>
      <c r="I45" s="20">
        <f>IF(OR(F45&lt;0.5,F45&gt;5),1,"")</f>
      </c>
      <c r="J45" s="20">
        <v>0</v>
      </c>
      <c r="K45" s="20"/>
      <c r="L45" s="20">
        <f>IF(ResultadoAnálisis2011!$J45&lt;&gt;0,"",1)</f>
        <v>1</v>
      </c>
      <c r="M45" s="20">
        <f>IF(ResultadoAnálisis2011!$J45&lt;&gt;0,1,"")</f>
      </c>
      <c r="N45" s="20">
        <v>0</v>
      </c>
      <c r="O45" s="20"/>
      <c r="P45" s="20">
        <f>IF(N45&gt;3,"",1)</f>
        <v>1</v>
      </c>
      <c r="Q45" s="20">
        <f>IF(N45&gt;3,1,"")</f>
      </c>
    </row>
    <row r="46" spans="1:17" ht="13.5" customHeight="1">
      <c r="A46" s="19">
        <v>39</v>
      </c>
      <c r="B46" s="20">
        <v>2.89</v>
      </c>
      <c r="C46" s="20"/>
      <c r="D46" s="20">
        <f>IF(OR(B46&lt;1,B46&gt;5),"",1)</f>
        <v>1</v>
      </c>
      <c r="E46" s="20">
        <f>IF(OR(B46&lt;1,B46&gt;5),1,"")</f>
      </c>
      <c r="F46" s="23">
        <v>0.7</v>
      </c>
      <c r="G46" s="23"/>
      <c r="H46" s="20">
        <f>IF(OR(F46&lt;0.5,F46&gt;5),"",1)</f>
        <v>1</v>
      </c>
      <c r="I46" s="20">
        <f>IF(OR(F46&lt;0.5,F46&gt;5),1,"")</f>
      </c>
      <c r="J46" s="20">
        <v>0</v>
      </c>
      <c r="K46" s="20"/>
      <c r="L46" s="20">
        <f>IF(ResultadoAnálisis2011!$J46&lt;&gt;0,"",1)</f>
        <v>1</v>
      </c>
      <c r="M46" s="20">
        <f>IF(ResultadoAnálisis2011!$J46&lt;&gt;0,1,"")</f>
      </c>
      <c r="N46" s="20">
        <v>0</v>
      </c>
      <c r="O46" s="20"/>
      <c r="P46" s="20">
        <f>IF(N46&gt;3,"",1)</f>
        <v>1</v>
      </c>
      <c r="Q46" s="20">
        <f>IF(N46&gt;3,1,"")</f>
      </c>
    </row>
    <row r="47" spans="1:17" ht="13.5" customHeight="1">
      <c r="A47" s="19">
        <v>40</v>
      </c>
      <c r="B47" s="20">
        <v>3.1</v>
      </c>
      <c r="C47" s="20"/>
      <c r="D47" s="20">
        <f>IF(OR(B47&lt;1,B47&gt;5),"",1)</f>
        <v>1</v>
      </c>
      <c r="E47" s="20">
        <f>IF(OR(B47&lt;1,B47&gt;5),1,"")</f>
      </c>
      <c r="F47" s="23">
        <v>0.7</v>
      </c>
      <c r="G47" s="23"/>
      <c r="H47" s="20">
        <f>IF(OR(F47&lt;0.5,F47&gt;5),"",1)</f>
        <v>1</v>
      </c>
      <c r="I47" s="20">
        <f>IF(OR(F47&lt;0.5,F47&gt;5),1,"")</f>
      </c>
      <c r="J47" s="20">
        <v>0</v>
      </c>
      <c r="K47" s="20"/>
      <c r="L47" s="20">
        <f>IF(ResultadoAnálisis2011!$J47&lt;&gt;0,"",1)</f>
        <v>1</v>
      </c>
      <c r="M47" s="20">
        <f>IF(ResultadoAnálisis2011!$J47&lt;&gt;0,1,"")</f>
      </c>
      <c r="N47" s="20">
        <v>0</v>
      </c>
      <c r="O47" s="20"/>
      <c r="P47" s="20">
        <f>IF(N47&gt;3,"",1)</f>
        <v>1</v>
      </c>
      <c r="Q47" s="20">
        <f>IF(N47&gt;3,1,"")</f>
      </c>
    </row>
    <row r="48" spans="1:17" ht="13.5" customHeight="1">
      <c r="A48" s="19">
        <v>41</v>
      </c>
      <c r="B48" s="20">
        <v>2.25</v>
      </c>
      <c r="C48" s="20"/>
      <c r="D48" s="20">
        <f>IF(OR(B48&lt;1,B48&gt;5),"",1)</f>
        <v>1</v>
      </c>
      <c r="E48" s="20">
        <f>IF(OR(B48&lt;1,B48&gt;5),1,"")</f>
      </c>
      <c r="F48" s="23">
        <v>0.7</v>
      </c>
      <c r="G48" s="23"/>
      <c r="H48" s="20">
        <f>IF(OR(F48&lt;0.5,F48&gt;5),"",1)</f>
        <v>1</v>
      </c>
      <c r="I48" s="20">
        <f>IF(OR(F48&lt;0.5,F48&gt;5),1,"")</f>
      </c>
      <c r="J48" s="20">
        <v>0</v>
      </c>
      <c r="K48" s="20"/>
      <c r="L48" s="20">
        <f>IF(ResultadoAnálisis2011!$J48&lt;&gt;0,"",1)</f>
        <v>1</v>
      </c>
      <c r="M48" s="20">
        <f>IF(ResultadoAnálisis2011!$J48&lt;&gt;0,1,"")</f>
      </c>
      <c r="N48" s="20">
        <v>0</v>
      </c>
      <c r="O48" s="20"/>
      <c r="P48" s="20">
        <f>IF(N48&gt;3,"",1)</f>
        <v>1</v>
      </c>
      <c r="Q48" s="20">
        <f>IF(N48&gt;3,1,"")</f>
      </c>
    </row>
    <row r="49" spans="1:17" ht="13.5" customHeight="1">
      <c r="A49" s="19">
        <v>42</v>
      </c>
      <c r="B49" s="20">
        <v>3.16</v>
      </c>
      <c r="C49" s="20"/>
      <c r="D49" s="20">
        <f>IF(OR(B49&lt;1,B49&gt;5),"",1)</f>
        <v>1</v>
      </c>
      <c r="E49" s="20">
        <f>IF(OR(B49&lt;1,B49&gt;5),1,"")</f>
      </c>
      <c r="F49" s="23">
        <v>0.5</v>
      </c>
      <c r="G49" s="23"/>
      <c r="H49" s="20">
        <f>IF(OR(F49&lt;0.5,F49&gt;5),"",1)</f>
        <v>1</v>
      </c>
      <c r="I49" s="20">
        <f>IF(OR(F49&lt;0.5,F49&gt;5),1,"")</f>
      </c>
      <c r="J49" s="20">
        <v>0</v>
      </c>
      <c r="K49" s="20"/>
      <c r="L49" s="20">
        <f>IF(ResultadoAnálisis2011!$J49&lt;&gt;0,"",1)</f>
        <v>1</v>
      </c>
      <c r="M49" s="20">
        <f>IF(ResultadoAnálisis2011!$J49&lt;&gt;0,1,"")</f>
      </c>
      <c r="N49" s="20">
        <v>2</v>
      </c>
      <c r="O49" s="20"/>
      <c r="P49" s="20">
        <f>IF(N49&gt;3,"",1)</f>
        <v>1</v>
      </c>
      <c r="Q49" s="20">
        <f>IF(N49&gt;3,1,"")</f>
      </c>
    </row>
    <row r="50" spans="1:17" ht="13.5" customHeight="1">
      <c r="A50" s="19">
        <v>43</v>
      </c>
      <c r="B50" s="20">
        <v>3.92</v>
      </c>
      <c r="C50" s="20"/>
      <c r="D50" s="20">
        <f>IF(OR(B50&lt;1,B50&gt;5),"",1)</f>
        <v>1</v>
      </c>
      <c r="E50" s="20">
        <f>IF(OR(B50&lt;1,B50&gt;5),1,"")</f>
      </c>
      <c r="F50" s="23">
        <v>0.6</v>
      </c>
      <c r="G50" s="23"/>
      <c r="H50" s="20">
        <f>IF(OR(F50&lt;0.5,F50&gt;5),"",1)</f>
        <v>1</v>
      </c>
      <c r="I50" s="20">
        <f>IF(OR(F50&lt;0.5,F50&gt;5),1,"")</f>
      </c>
      <c r="J50" s="20">
        <v>0</v>
      </c>
      <c r="K50" s="20"/>
      <c r="L50" s="20">
        <f>IF(ResultadoAnálisis2011!$J50&lt;&gt;0,"",1)</f>
        <v>1</v>
      </c>
      <c r="M50" s="20">
        <f>IF(ResultadoAnálisis2011!$J50&lt;&gt;0,1,"")</f>
      </c>
      <c r="N50" s="20">
        <v>1</v>
      </c>
      <c r="O50" s="20"/>
      <c r="P50" s="20">
        <f>IF(N50&gt;3,"",1)</f>
        <v>1</v>
      </c>
      <c r="Q50" s="20">
        <f>IF(N50&gt;3,1,"")</f>
      </c>
    </row>
    <row r="51" spans="1:17" ht="15.75" customHeight="1">
      <c r="A51" s="19">
        <v>44</v>
      </c>
      <c r="B51" s="20">
        <v>3.4</v>
      </c>
      <c r="C51" s="20"/>
      <c r="D51" s="20">
        <f>IF(OR(B51&lt;1,B51&gt;5),"",1)</f>
        <v>1</v>
      </c>
      <c r="E51" s="20">
        <f>IF(OR(B51&lt;1,B51&gt;5),1,"")</f>
      </c>
      <c r="F51" s="23">
        <v>1</v>
      </c>
      <c r="G51" s="23"/>
      <c r="H51" s="20">
        <f>IF(OR(F51&lt;0.5,F51&gt;5),"",1)</f>
        <v>1</v>
      </c>
      <c r="I51" s="20">
        <f>IF(OR(F51&lt;0.5,F51&gt;5),1,"")</f>
      </c>
      <c r="J51" s="20">
        <v>0</v>
      </c>
      <c r="K51" s="20"/>
      <c r="L51" s="20">
        <f>IF(ResultadoAnálisis2011!$J51&lt;&gt;0,"",1)</f>
        <v>1</v>
      </c>
      <c r="M51" s="20">
        <f>IF(ResultadoAnálisis2011!$J51&lt;&gt;0,1,"")</f>
      </c>
      <c r="N51" s="20">
        <v>0</v>
      </c>
      <c r="O51" s="20"/>
      <c r="P51" s="20">
        <f>IF(N51&gt;3,"",1)</f>
        <v>1</v>
      </c>
      <c r="Q51" s="20">
        <f>IF(N51&gt;3,1,"")</f>
      </c>
    </row>
    <row r="52" spans="1:17" ht="15.75" customHeight="1">
      <c r="A52" s="19">
        <v>45</v>
      </c>
      <c r="B52" s="20">
        <v>2.58</v>
      </c>
      <c r="C52" s="20"/>
      <c r="D52" s="20">
        <f>IF(OR(B52&lt;1,B52&gt;5),"",1)</f>
        <v>1</v>
      </c>
      <c r="E52" s="20">
        <f>IF(OR(B52&lt;1,B52&gt;5),1,"")</f>
      </c>
      <c r="F52" s="23">
        <v>0.25</v>
      </c>
      <c r="G52" s="23"/>
      <c r="H52" s="20">
        <f>IF(OR(F52&lt;0.5,F52&gt;5),"",1)</f>
      </c>
      <c r="I52" s="20">
        <f>IF(OR(F52&lt;0.5,F52&gt;5),1,"")</f>
        <v>1</v>
      </c>
      <c r="J52" s="20">
        <v>0</v>
      </c>
      <c r="K52" s="20"/>
      <c r="L52" s="20">
        <f>IF(ResultadoAnálisis2011!$J52&lt;&gt;0,"",1)</f>
        <v>1</v>
      </c>
      <c r="M52" s="20">
        <f>IF(ResultadoAnálisis2011!$J52&lt;&gt;0,1,"")</f>
      </c>
      <c r="N52" s="20">
        <v>0</v>
      </c>
      <c r="O52" s="20"/>
      <c r="P52" s="20">
        <f>IF(N52&gt;3,"",1)</f>
        <v>1</v>
      </c>
      <c r="Q52" s="20">
        <f>IF(N52&gt;3,1,"")</f>
      </c>
    </row>
    <row r="53" spans="1:17" ht="15.75" customHeight="1">
      <c r="A53" s="19">
        <v>46</v>
      </c>
      <c r="B53" s="20">
        <v>2.87</v>
      </c>
      <c r="C53" s="20"/>
      <c r="D53" s="20">
        <f>IF(OR(B53&lt;1,B53&gt;5),"",1)</f>
        <v>1</v>
      </c>
      <c r="E53" s="20">
        <f>IF(OR(B53&lt;1,B53&gt;5),1,"")</f>
      </c>
      <c r="F53" s="23">
        <v>0.6</v>
      </c>
      <c r="G53" s="23"/>
      <c r="H53" s="20">
        <f>IF(OR(F53&lt;0.5,F53&gt;5),"",1)</f>
        <v>1</v>
      </c>
      <c r="I53" s="20">
        <f>IF(OR(F53&lt;0.5,F53&gt;5),1,"")</f>
      </c>
      <c r="J53" s="20">
        <v>0</v>
      </c>
      <c r="K53" s="20"/>
      <c r="L53" s="20">
        <f>IF(ResultadoAnálisis2011!$J53&lt;&gt;0,"",1)</f>
        <v>1</v>
      </c>
      <c r="M53" s="20">
        <f>IF(ResultadoAnálisis2011!$J53&lt;&gt;0,1,"")</f>
      </c>
      <c r="N53" s="20">
        <v>3</v>
      </c>
      <c r="O53" s="20"/>
      <c r="P53" s="20">
        <f>IF(N53&gt;3,"",1)</f>
        <v>1</v>
      </c>
      <c r="Q53" s="20">
        <f>IF(N53&gt;3,1,"")</f>
      </c>
    </row>
    <row r="54" spans="1:17" ht="15.75" customHeight="1">
      <c r="A54" s="19">
        <v>47</v>
      </c>
      <c r="B54" s="20">
        <v>3.45</v>
      </c>
      <c r="C54" s="20"/>
      <c r="D54" s="20">
        <f>IF(OR(B54&lt;1,B54&gt;5),"",1)</f>
        <v>1</v>
      </c>
      <c r="E54" s="20">
        <f>IF(OR(B54&lt;1,B54&gt;5),1,"")</f>
      </c>
      <c r="F54" s="23">
        <v>1.4</v>
      </c>
      <c r="G54" s="23"/>
      <c r="H54" s="20">
        <f>IF(OR(F54&lt;0.5,F54&gt;5),"",1)</f>
        <v>1</v>
      </c>
      <c r="I54" s="20">
        <f>IF(OR(F54&lt;0.5,F54&gt;5),1,"")</f>
      </c>
      <c r="J54" s="20">
        <v>0</v>
      </c>
      <c r="K54" s="20"/>
      <c r="L54" s="20">
        <f>IF(ResultadoAnálisis2011!$J54&lt;&gt;0,"",1)</f>
        <v>1</v>
      </c>
      <c r="M54" s="20">
        <f>IF(ResultadoAnálisis2011!$J54&lt;&gt;0,1,"")</f>
      </c>
      <c r="N54" s="20">
        <v>0</v>
      </c>
      <c r="O54" s="20"/>
      <c r="P54" s="20">
        <f>IF(N54&gt;3,"",1)</f>
        <v>1</v>
      </c>
      <c r="Q54" s="20">
        <f>IF(N54&gt;3,1,"")</f>
      </c>
    </row>
    <row r="55" spans="1:17" ht="15.75" customHeight="1">
      <c r="A55" s="19">
        <v>48</v>
      </c>
      <c r="B55" s="20">
        <v>3.8</v>
      </c>
      <c r="C55" s="20"/>
      <c r="D55" s="20">
        <f>IF(OR(B55&lt;1,B55&gt;5),"",1)</f>
        <v>1</v>
      </c>
      <c r="E55" s="20">
        <f>IF(OR(B55&lt;1,B55&gt;5),1,"")</f>
      </c>
      <c r="F55" s="23">
        <v>1</v>
      </c>
      <c r="G55" s="23"/>
      <c r="H55" s="20">
        <f>IF(OR(F55&lt;0.5,F55&gt;5),"",1)</f>
        <v>1</v>
      </c>
      <c r="I55" s="20">
        <f>IF(OR(F55&lt;0.5,F55&gt;5),1,"")</f>
      </c>
      <c r="J55" s="20">
        <v>0</v>
      </c>
      <c r="K55" s="20"/>
      <c r="L55" s="20">
        <f>IF(ResultadoAnálisis2011!$J55&lt;&gt;0,"",1)</f>
        <v>1</v>
      </c>
      <c r="M55" s="20">
        <f>IF(ResultadoAnálisis2011!$J55&lt;&gt;0,1,"")</f>
      </c>
      <c r="N55" s="20">
        <v>0</v>
      </c>
      <c r="O55" s="20"/>
      <c r="P55" s="20">
        <f>IF(N55&gt;3,"",1)</f>
        <v>1</v>
      </c>
      <c r="Q55" s="20">
        <f>IF(N55&gt;3,1,"")</f>
      </c>
    </row>
    <row r="56" spans="1:17" ht="15.75" customHeight="1">
      <c r="A56" s="19">
        <v>49</v>
      </c>
      <c r="B56" s="20">
        <v>5.62</v>
      </c>
      <c r="C56" s="20"/>
      <c r="D56" s="20">
        <f>IF(OR(B56&lt;1,B56&gt;5),"",1)</f>
      </c>
      <c r="E56" s="20">
        <f>IF(OR(B56&lt;1,B56&gt;5),1,"")</f>
        <v>1</v>
      </c>
      <c r="F56" s="23">
        <v>1.4</v>
      </c>
      <c r="G56" s="23"/>
      <c r="H56" s="20">
        <f>IF(OR(F56&lt;0.5,F56&gt;5),"",1)</f>
        <v>1</v>
      </c>
      <c r="I56" s="20">
        <f>IF(OR(F56&lt;0.5,F56&gt;5),1,"")</f>
      </c>
      <c r="J56" s="20">
        <v>0</v>
      </c>
      <c r="K56" s="20"/>
      <c r="L56" s="20">
        <f>IF(ResultadoAnálisis2011!$J56&lt;&gt;0,"",1)</f>
        <v>1</v>
      </c>
      <c r="M56" s="20">
        <f>IF(ResultadoAnálisis2011!$J56&lt;&gt;0,1,"")</f>
      </c>
      <c r="N56" s="20">
        <v>0</v>
      </c>
      <c r="O56" s="20"/>
      <c r="P56" s="20">
        <f>IF(N56&gt;3,"",1)</f>
        <v>1</v>
      </c>
      <c r="Q56" s="20">
        <f>IF(N56&gt;3,1,"")</f>
      </c>
    </row>
    <row r="57" spans="1:17" ht="15.75" customHeight="1">
      <c r="A57" s="19">
        <v>50</v>
      </c>
      <c r="B57" s="20">
        <v>2.44</v>
      </c>
      <c r="C57" s="20"/>
      <c r="D57" s="20">
        <f>IF(OR(B57&lt;1,B57&gt;5),"",1)</f>
        <v>1</v>
      </c>
      <c r="E57" s="20">
        <f>IF(OR(B57&lt;1,B57&gt;5),1,"")</f>
      </c>
      <c r="F57" s="23">
        <v>0.7</v>
      </c>
      <c r="G57" s="23"/>
      <c r="H57" s="20">
        <f>IF(OR(F57&lt;0.5,F57&gt;5),"",1)</f>
        <v>1</v>
      </c>
      <c r="I57" s="20">
        <f>IF(OR(F57&lt;0.5,F57&gt;5),1,"")</f>
      </c>
      <c r="J57" s="20">
        <v>0</v>
      </c>
      <c r="K57" s="20"/>
      <c r="L57" s="20">
        <f>IF(ResultadoAnálisis2011!$J57&lt;&gt;0,"",1)</f>
        <v>1</v>
      </c>
      <c r="M57" s="20">
        <f>IF(ResultadoAnálisis2011!$J57&lt;&gt;0,1,"")</f>
      </c>
      <c r="N57" s="20">
        <v>0</v>
      </c>
      <c r="O57" s="20"/>
      <c r="P57" s="20">
        <f>IF(N57&gt;3,"",1)</f>
        <v>1</v>
      </c>
      <c r="Q57" s="20">
        <f>IF(N57&gt;3,1,"")</f>
      </c>
    </row>
    <row r="58" spans="1:17" ht="15.75" customHeight="1">
      <c r="A58" s="19">
        <v>51</v>
      </c>
      <c r="B58" s="20">
        <v>2.62</v>
      </c>
      <c r="C58" s="20"/>
      <c r="D58" s="20">
        <f>IF(OR(B58&lt;1,B58&gt;5),"",1)</f>
        <v>1</v>
      </c>
      <c r="E58" s="20">
        <f>IF(OR(B58&lt;1,B58&gt;5),1,"")</f>
      </c>
      <c r="F58" s="23">
        <v>0.7</v>
      </c>
      <c r="G58" s="23"/>
      <c r="H58" s="20">
        <f>IF(OR(F58&lt;0.5,F58&gt;5),"",1)</f>
        <v>1</v>
      </c>
      <c r="I58" s="20">
        <f>IF(OR(F58&lt;0.5,F58&gt;5),1,"")</f>
      </c>
      <c r="J58" s="20">
        <v>0</v>
      </c>
      <c r="K58" s="20"/>
      <c r="L58" s="20">
        <f>IF(ResultadoAnálisis2011!$J58&lt;&gt;0,"",1)</f>
        <v>1</v>
      </c>
      <c r="M58" s="20">
        <f>IF(ResultadoAnálisis2011!$J58&lt;&gt;0,1,"")</f>
      </c>
      <c r="N58" s="20">
        <v>0</v>
      </c>
      <c r="O58" s="20"/>
      <c r="P58" s="20">
        <f>IF(N58&gt;3,"",1)</f>
        <v>1</v>
      </c>
      <c r="Q58" s="20">
        <f>IF(N58&gt;3,1,"")</f>
      </c>
    </row>
    <row r="59" spans="1:17" ht="15.75" customHeight="1">
      <c r="A59" s="19">
        <v>52</v>
      </c>
      <c r="B59" s="20">
        <v>4.9</v>
      </c>
      <c r="C59" s="20"/>
      <c r="D59" s="20">
        <f>IF(OR(B59&lt;1,B59&gt;5),"",1)</f>
        <v>1</v>
      </c>
      <c r="E59" s="20">
        <f>IF(OR(B59&lt;1,B59&gt;5),1,"")</f>
      </c>
      <c r="F59" s="23">
        <v>1.4</v>
      </c>
      <c r="G59" s="23"/>
      <c r="H59" s="20">
        <f>IF(OR(F59&lt;0.5,F59&gt;5),"",1)</f>
        <v>1</v>
      </c>
      <c r="I59" s="20">
        <f>IF(OR(F59&lt;0.5,F59&gt;5),1,"")</f>
      </c>
      <c r="J59" s="20">
        <v>0</v>
      </c>
      <c r="K59" s="20"/>
      <c r="L59" s="20">
        <f>IF(ResultadoAnálisis2011!$J59&lt;&gt;0,"",1)</f>
        <v>1</v>
      </c>
      <c r="M59" s="20">
        <f>IF(ResultadoAnálisis2011!$J59&lt;&gt;0,1,"")</f>
      </c>
      <c r="N59" s="20">
        <v>1</v>
      </c>
      <c r="O59" s="20"/>
      <c r="P59" s="20">
        <f>IF(N59&gt;3,"",1)</f>
        <v>1</v>
      </c>
      <c r="Q59" s="20">
        <f>IF(N59&gt;3,1,"")</f>
      </c>
    </row>
    <row r="60" spans="1:17" ht="15.75" customHeight="1">
      <c r="A60" s="19">
        <v>53</v>
      </c>
      <c r="B60" s="20">
        <v>5.36</v>
      </c>
      <c r="C60" s="20"/>
      <c r="D60" s="20">
        <f>IF(OR(B60&lt;1,B60&gt;5),"",1)</f>
      </c>
      <c r="E60" s="20">
        <f>IF(OR(B60&lt;1,B60&gt;5),1,"")</f>
        <v>1</v>
      </c>
      <c r="F60" s="23">
        <v>1.6</v>
      </c>
      <c r="G60" s="23"/>
      <c r="H60" s="20">
        <f>IF(OR(F60&lt;0.5,F60&gt;5),"",1)</f>
        <v>1</v>
      </c>
      <c r="I60" s="20">
        <f>IF(OR(F60&lt;0.5,F60&gt;5),1,"")</f>
      </c>
      <c r="J60" s="20">
        <v>0</v>
      </c>
      <c r="K60" s="20"/>
      <c r="L60" s="20">
        <f>IF(ResultadoAnálisis2011!$J60&lt;&gt;0,"",1)</f>
        <v>1</v>
      </c>
      <c r="M60" s="20">
        <f>IF(ResultadoAnálisis2011!$J60&lt;&gt;0,1,"")</f>
      </c>
      <c r="N60" s="20">
        <v>2</v>
      </c>
      <c r="O60" s="20"/>
      <c r="P60" s="20">
        <f>IF(N60&gt;3,"",1)</f>
        <v>1</v>
      </c>
      <c r="Q60" s="20">
        <f>IF(N60&gt;3,1,"")</f>
      </c>
    </row>
    <row r="61" spans="1:17" ht="15.75" customHeight="1">
      <c r="A61" s="19">
        <v>54</v>
      </c>
      <c r="B61" s="20">
        <v>7.2</v>
      </c>
      <c r="C61" s="20"/>
      <c r="D61" s="20">
        <f>IF(OR(B61&lt;1,B61&gt;5),"",1)</f>
      </c>
      <c r="E61" s="20">
        <f>IF(OR(B61&lt;1,B61&gt;5),1,"")</f>
        <v>1</v>
      </c>
      <c r="F61" s="23">
        <v>1</v>
      </c>
      <c r="G61" s="23"/>
      <c r="H61" s="20">
        <f>IF(OR(F61&lt;0.5,F61&gt;5),"",1)</f>
        <v>1</v>
      </c>
      <c r="I61" s="20">
        <f>IF(OR(F61&lt;0.5,F61&gt;5),1,"")</f>
      </c>
      <c r="J61" s="20">
        <v>0</v>
      </c>
      <c r="K61" s="20"/>
      <c r="L61" s="20">
        <f>IF(ResultadoAnálisis2011!$J61&lt;&gt;0,"",1)</f>
        <v>1</v>
      </c>
      <c r="M61" s="20">
        <f>IF(ResultadoAnálisis2011!$J61&lt;&gt;0,1,"")</f>
      </c>
      <c r="N61" s="20">
        <v>1</v>
      </c>
      <c r="O61" s="20"/>
      <c r="P61" s="20">
        <f>IF(N61&gt;3,"",1)</f>
        <v>1</v>
      </c>
      <c r="Q61" s="20">
        <f>IF(N61&gt;3,1,"")</f>
      </c>
    </row>
    <row r="62" spans="1:17" ht="15.75" customHeight="1">
      <c r="A62" s="19">
        <v>55</v>
      </c>
      <c r="B62" s="20">
        <v>5.43</v>
      </c>
      <c r="C62" s="20"/>
      <c r="D62" s="20">
        <f>IF(OR(B62&lt;1,B62&gt;5),"",1)</f>
      </c>
      <c r="E62" s="20">
        <f>IF(OR(B62&lt;1,B62&gt;5),1,"")</f>
        <v>1</v>
      </c>
      <c r="F62" s="23">
        <v>1</v>
      </c>
      <c r="G62" s="23"/>
      <c r="H62" s="20">
        <f>IF(OR(F62&lt;0.5,F62&gt;5),"",1)</f>
        <v>1</v>
      </c>
      <c r="I62" s="20">
        <f>IF(OR(F62&lt;0.5,F62&gt;5),1,"")</f>
      </c>
      <c r="J62" s="20">
        <v>0</v>
      </c>
      <c r="K62" s="20"/>
      <c r="L62" s="20">
        <f>IF(ResultadoAnálisis2011!$J62&lt;&gt;0,"",1)</f>
        <v>1</v>
      </c>
      <c r="M62" s="20">
        <f>IF(ResultadoAnálisis2011!$J62&lt;&gt;0,1,"")</f>
      </c>
      <c r="N62" s="20">
        <v>1</v>
      </c>
      <c r="O62" s="20"/>
      <c r="P62" s="20">
        <f>IF(N62&gt;3,"",1)</f>
        <v>1</v>
      </c>
      <c r="Q62" s="20">
        <f>IF(N62&gt;3,1,"")</f>
      </c>
    </row>
    <row r="63" spans="1:17" ht="15.75" customHeight="1">
      <c r="A63" s="19">
        <v>56</v>
      </c>
      <c r="B63" s="20">
        <v>12</v>
      </c>
      <c r="C63" s="20"/>
      <c r="D63" s="20">
        <f>IF(OR(B63&lt;1,B63&gt;5),"",1)</f>
      </c>
      <c r="E63" s="20">
        <f>IF(OR(B63&lt;1,B63&gt;5),1,"")</f>
        <v>1</v>
      </c>
      <c r="F63" s="23">
        <v>0.7</v>
      </c>
      <c r="G63" s="23"/>
      <c r="H63" s="20">
        <f>IF(OR(F63&lt;0.5,F63&gt;5),"",1)</f>
        <v>1</v>
      </c>
      <c r="I63" s="20">
        <f>IF(OR(F63&lt;0.5,F63&gt;5),1,"")</f>
      </c>
      <c r="J63" s="20">
        <v>0</v>
      </c>
      <c r="K63" s="20"/>
      <c r="L63" s="20">
        <f>IF(ResultadoAnálisis2011!$J63&lt;&gt;0,"",1)</f>
        <v>1</v>
      </c>
      <c r="M63" s="20">
        <f>IF(ResultadoAnálisis2011!$J63&lt;&gt;0,1,"")</f>
      </c>
      <c r="N63" s="20">
        <v>2</v>
      </c>
      <c r="O63" s="20"/>
      <c r="P63" s="20">
        <f>IF(N63&gt;3,"",1)</f>
        <v>1</v>
      </c>
      <c r="Q63" s="20">
        <f>IF(N63&gt;3,1,"")</f>
      </c>
    </row>
    <row r="64" spans="1:17" ht="15.75" customHeight="1">
      <c r="A64" s="19">
        <v>57</v>
      </c>
      <c r="B64" s="20">
        <v>16.7</v>
      </c>
      <c r="C64" s="20"/>
      <c r="D64" s="20">
        <f>IF(OR(B64&lt;1,B64&gt;5),"",1)</f>
      </c>
      <c r="E64" s="20">
        <f>IF(OR(B64&lt;1,B64&gt;5),1,"")</f>
        <v>1</v>
      </c>
      <c r="F64" s="23">
        <v>1.2</v>
      </c>
      <c r="G64" s="23"/>
      <c r="H64" s="20">
        <f>IF(OR(F64&lt;0.5,F64&gt;5),"",1)</f>
        <v>1</v>
      </c>
      <c r="I64" s="20">
        <f>IF(OR(F64&lt;0.5,F64&gt;5),1,"")</f>
      </c>
      <c r="J64" s="20">
        <v>0</v>
      </c>
      <c r="K64" s="20"/>
      <c r="L64" s="20">
        <f>IF(ResultadoAnálisis2011!$J64&lt;&gt;0,"",1)</f>
        <v>1</v>
      </c>
      <c r="M64" s="20">
        <f>IF(ResultadoAnálisis2011!$J64&lt;&gt;0,1,"")</f>
      </c>
      <c r="N64" s="20">
        <v>0</v>
      </c>
      <c r="O64" s="20"/>
      <c r="P64" s="20">
        <f>IF(N64&gt;3,"",1)</f>
        <v>1</v>
      </c>
      <c r="Q64" s="20">
        <f>IF(N64&gt;3,1,"")</f>
      </c>
    </row>
    <row r="65" spans="1:17" ht="15.75" customHeight="1">
      <c r="A65" s="19">
        <v>58</v>
      </c>
      <c r="B65" s="20">
        <v>85.9</v>
      </c>
      <c r="C65" s="20"/>
      <c r="D65" s="20">
        <f>IF(OR(B65&lt;1,B65&gt;5),"",1)</f>
      </c>
      <c r="E65" s="20">
        <f>IF(OR(B65&lt;1,B65&gt;5),1,"")</f>
        <v>1</v>
      </c>
      <c r="F65" s="23">
        <v>2.7</v>
      </c>
      <c r="G65" s="23"/>
      <c r="H65" s="20">
        <f>IF(OR(F65&lt;0.5,F65&gt;5),"",1)</f>
        <v>1</v>
      </c>
      <c r="I65" s="20">
        <f>IF(OR(F65&lt;0.5,F65&gt;5),1,"")</f>
      </c>
      <c r="J65" s="20">
        <v>0</v>
      </c>
      <c r="K65" s="20"/>
      <c r="L65" s="20">
        <f>IF(ResultadoAnálisis2011!$J65&lt;&gt;0,"",1)</f>
        <v>1</v>
      </c>
      <c r="M65" s="20">
        <f>IF(ResultadoAnálisis2011!$J65&lt;&gt;0,1,"")</f>
      </c>
      <c r="N65" s="20">
        <v>44</v>
      </c>
      <c r="O65" s="20"/>
      <c r="P65" s="20">
        <f>IF(N65&gt;3,"",1)</f>
      </c>
      <c r="Q65" s="20">
        <f>IF(N65&gt;3,1,"")</f>
        <v>1</v>
      </c>
    </row>
    <row r="66" spans="1:17" ht="15.75" customHeight="1">
      <c r="A66" s="19">
        <v>59</v>
      </c>
      <c r="B66" s="20">
        <v>8.4</v>
      </c>
      <c r="C66" s="20"/>
      <c r="D66" s="20">
        <f>IF(OR(B66&lt;1,B66&gt;5),"",1)</f>
      </c>
      <c r="E66" s="20">
        <f>IF(OR(B66&lt;1,B66&gt;5),1,"")</f>
        <v>1</v>
      </c>
      <c r="F66" s="23">
        <v>1.4</v>
      </c>
      <c r="G66" s="23"/>
      <c r="H66" s="20">
        <f>IF(OR(F66&lt;0.5,F66&gt;5),"",1)</f>
        <v>1</v>
      </c>
      <c r="I66" s="20">
        <f>IF(OR(F66&lt;0.5,F66&gt;5),1,"")</f>
      </c>
      <c r="J66" s="20">
        <v>0</v>
      </c>
      <c r="K66" s="20"/>
      <c r="L66" s="20">
        <f>IF(ResultadoAnálisis2011!$J66&lt;&gt;0,"",1)</f>
        <v>1</v>
      </c>
      <c r="M66" s="20">
        <f>IF(ResultadoAnálisis2011!$J66&lt;&gt;0,1,"")</f>
      </c>
      <c r="N66" s="20">
        <v>0</v>
      </c>
      <c r="O66" s="20"/>
      <c r="P66" s="20">
        <f>IF(N66&gt;3,"",1)</f>
        <v>1</v>
      </c>
      <c r="Q66" s="20">
        <f>IF(N66&gt;3,1,"")</f>
      </c>
    </row>
    <row r="67" spans="1:17" ht="15.75" customHeight="1">
      <c r="A67" s="19">
        <v>60</v>
      </c>
      <c r="B67" s="20">
        <v>14.2</v>
      </c>
      <c r="C67" s="20"/>
      <c r="D67" s="20">
        <f>IF(OR(B67&lt;1,B67&gt;5),"",1)</f>
      </c>
      <c r="E67" s="20">
        <f>IF(OR(B67&lt;1,B67&gt;5),1,"")</f>
        <v>1</v>
      </c>
      <c r="F67" s="23">
        <v>2.1</v>
      </c>
      <c r="G67" s="23"/>
      <c r="H67" s="20">
        <f>IF(OR(F67&lt;0.5,F67&gt;5),"",1)</f>
        <v>1</v>
      </c>
      <c r="I67" s="20">
        <f>IF(OR(F67&lt;0.5,F67&gt;5),1,"")</f>
      </c>
      <c r="J67" s="20">
        <v>0</v>
      </c>
      <c r="K67" s="20"/>
      <c r="L67" s="20">
        <f>IF(ResultadoAnálisis2011!$J67&lt;&gt;0,"",1)</f>
        <v>1</v>
      </c>
      <c r="M67" s="20">
        <f>IF(ResultadoAnálisis2011!$J67&lt;&gt;0,1,"")</f>
      </c>
      <c r="N67" s="20">
        <v>0</v>
      </c>
      <c r="O67" s="20"/>
      <c r="P67" s="20">
        <f>IF(N67&gt;3,"",1)</f>
        <v>1</v>
      </c>
      <c r="Q67" s="20">
        <f>IF(N67&gt;3,1,"")</f>
      </c>
    </row>
    <row r="68" spans="1:17" ht="15.75" customHeight="1">
      <c r="A68" s="19">
        <v>61</v>
      </c>
      <c r="B68" s="20">
        <v>11.9</v>
      </c>
      <c r="C68" s="20"/>
      <c r="D68" s="20">
        <f>IF(OR(B68&lt;1,B68&gt;5),"",1)</f>
      </c>
      <c r="E68" s="20">
        <f>IF(OR(B68&lt;1,B68&gt;5),1,"")</f>
        <v>1</v>
      </c>
      <c r="F68" s="23">
        <v>1.2</v>
      </c>
      <c r="G68" s="23"/>
      <c r="H68" s="20">
        <f>IF(OR(F68&lt;0.5,F68&gt;5),"",1)</f>
        <v>1</v>
      </c>
      <c r="I68" s="20">
        <f>IF(OR(F68&lt;0.5,F68&gt;5),1,"")</f>
      </c>
      <c r="J68" s="20">
        <v>0</v>
      </c>
      <c r="K68" s="20"/>
      <c r="L68" s="20">
        <f>IF(ResultadoAnálisis2011!$J68&lt;&gt;0,"",1)</f>
        <v>1</v>
      </c>
      <c r="M68" s="20">
        <f>IF(ResultadoAnálisis2011!$J68&lt;&gt;0,1,"")</f>
      </c>
      <c r="N68" s="20">
        <v>0</v>
      </c>
      <c r="O68" s="20"/>
      <c r="P68" s="20">
        <f>IF(N68&gt;3,"",1)</f>
        <v>1</v>
      </c>
      <c r="Q68" s="20">
        <f>IF(N68&gt;3,1,"")</f>
      </c>
    </row>
    <row r="69" spans="1:17" ht="15.75" customHeight="1">
      <c r="A69" s="19">
        <v>62</v>
      </c>
      <c r="B69" s="20">
        <v>12.9</v>
      </c>
      <c r="C69" s="20"/>
      <c r="D69" s="20">
        <f>IF(OR(B69&lt;1,B69&gt;5),"",1)</f>
      </c>
      <c r="E69" s="20">
        <f>IF(OR(B69&lt;1,B69&gt;5),1,"")</f>
        <v>1</v>
      </c>
      <c r="F69" s="23">
        <v>1.2</v>
      </c>
      <c r="G69" s="23"/>
      <c r="H69" s="20">
        <f>IF(OR(F69&lt;0.5,F69&gt;5),"",1)</f>
        <v>1</v>
      </c>
      <c r="I69" s="20">
        <f>IF(OR(F69&lt;0.5,F69&gt;5),1,"")</f>
      </c>
      <c r="J69" s="20">
        <v>0</v>
      </c>
      <c r="K69" s="20"/>
      <c r="L69" s="20">
        <f>IF(ResultadoAnálisis2011!$J69&lt;&gt;0,"",1)</f>
        <v>1</v>
      </c>
      <c r="M69" s="20">
        <f>IF(ResultadoAnálisis2011!$J69&lt;&gt;0,1,"")</f>
      </c>
      <c r="N69" s="20">
        <v>0</v>
      </c>
      <c r="O69" s="20"/>
      <c r="P69" s="20">
        <f>IF(N69&gt;3,"",1)</f>
        <v>1</v>
      </c>
      <c r="Q69" s="20">
        <f>IF(N69&gt;3,1,"")</f>
      </c>
    </row>
    <row r="70" spans="1:17" ht="15.75" customHeight="1">
      <c r="A70" s="19">
        <v>63</v>
      </c>
      <c r="B70" s="20">
        <v>11.5</v>
      </c>
      <c r="C70" s="20"/>
      <c r="D70" s="20">
        <f>IF(OR(B70&lt;1,B70&gt;5),"",1)</f>
      </c>
      <c r="E70" s="20">
        <f>IF(OR(B70&lt;1,B70&gt;5),1,"")</f>
        <v>1</v>
      </c>
      <c r="F70" s="23">
        <v>2.1</v>
      </c>
      <c r="G70" s="23"/>
      <c r="H70" s="20">
        <f>IF(OR(F70&lt;0.5,F70&gt;5),"",1)</f>
        <v>1</v>
      </c>
      <c r="I70" s="20">
        <f>IF(OR(F70&lt;0.5,F70&gt;5),1,"")</f>
      </c>
      <c r="J70" s="20">
        <v>0</v>
      </c>
      <c r="K70" s="20"/>
      <c r="L70" s="20">
        <f>IF(ResultadoAnálisis2011!$J70&lt;&gt;0,"",1)</f>
        <v>1</v>
      </c>
      <c r="M70" s="20">
        <f>IF(ResultadoAnálisis2011!$J70&lt;&gt;0,1,"")</f>
      </c>
      <c r="N70" s="20">
        <v>0</v>
      </c>
      <c r="O70" s="20"/>
      <c r="P70" s="20">
        <f>IF(N70&gt;3,"",1)</f>
        <v>1</v>
      </c>
      <c r="Q70" s="20">
        <f>IF(N70&gt;3,1,"")</f>
      </c>
    </row>
    <row r="71" spans="1:17" ht="15.75" customHeight="1">
      <c r="A71" s="19">
        <v>64</v>
      </c>
      <c r="B71" s="20">
        <v>13</v>
      </c>
      <c r="C71" s="20"/>
      <c r="D71" s="20">
        <f>IF(OR(B71&lt;1,B71&gt;5),"",1)</f>
      </c>
      <c r="E71" s="20">
        <f>IF(OR(B71&lt;1,B71&gt;5),1,"")</f>
        <v>1</v>
      </c>
      <c r="F71" s="23">
        <v>3</v>
      </c>
      <c r="G71" s="23"/>
      <c r="H71" s="20">
        <f>IF(OR(F71&lt;0.5,F71&gt;5),"",1)</f>
        <v>1</v>
      </c>
      <c r="I71" s="20">
        <f>IF(OR(F71&lt;0.5,F71&gt;5),1,"")</f>
      </c>
      <c r="J71" s="20">
        <v>0</v>
      </c>
      <c r="K71" s="20"/>
      <c r="L71" s="20">
        <f>IF(ResultadoAnálisis2011!$J71&lt;&gt;0,"",1)</f>
        <v>1</v>
      </c>
      <c r="M71" s="20">
        <f>IF(ResultadoAnálisis2011!$J71&lt;&gt;0,1,"")</f>
      </c>
      <c r="N71" s="20">
        <v>2</v>
      </c>
      <c r="O71" s="20"/>
      <c r="P71" s="20">
        <f>IF(N71&gt;3,"",1)</f>
        <v>1</v>
      </c>
      <c r="Q71" s="20">
        <f>IF(N71&gt;3,1,"")</f>
      </c>
    </row>
    <row r="72" spans="1:17" ht="15.75" customHeight="1">
      <c r="A72" s="19">
        <v>65</v>
      </c>
      <c r="B72" s="20">
        <v>13.9</v>
      </c>
      <c r="C72" s="20"/>
      <c r="D72" s="20">
        <f>IF(OR(B72&lt;1,B72&gt;5),"",1)</f>
      </c>
      <c r="E72" s="20">
        <f>IF(OR(B72&lt;1,B72&gt;5),1,"")</f>
        <v>1</v>
      </c>
      <c r="F72" s="23">
        <v>2</v>
      </c>
      <c r="G72" s="23"/>
      <c r="H72" s="20">
        <f>IF(OR(F72&lt;0.5,F72&gt;5),"",1)</f>
        <v>1</v>
      </c>
      <c r="I72" s="20">
        <f>IF(OR(F72&lt;0.5,F72&gt;5),1,"")</f>
      </c>
      <c r="J72" s="20">
        <v>0</v>
      </c>
      <c r="K72" s="20"/>
      <c r="L72" s="20">
        <f>IF(ResultadoAnálisis2011!$J72&lt;&gt;0,"",1)</f>
        <v>1</v>
      </c>
      <c r="M72" s="20">
        <f>IF(ResultadoAnálisis2011!$J72&lt;&gt;0,1,"")</f>
      </c>
      <c r="N72" s="20">
        <v>0</v>
      </c>
      <c r="O72" s="20"/>
      <c r="P72" s="20">
        <f>IF(N72&gt;3,"",1)</f>
        <v>1</v>
      </c>
      <c r="Q72" s="20">
        <f>IF(N72&gt;3,1,"")</f>
      </c>
    </row>
    <row r="73" spans="1:17" ht="15.75" customHeight="1">
      <c r="A73" s="19">
        <v>66</v>
      </c>
      <c r="B73" s="20">
        <v>6.61</v>
      </c>
      <c r="C73" s="20"/>
      <c r="D73" s="20">
        <f>IF(OR(B73&lt;1,B73&gt;5),"",1)</f>
      </c>
      <c r="E73" s="20">
        <f>IF(OR(B73&lt;1,B73&gt;5),1,"")</f>
        <v>1</v>
      </c>
      <c r="F73" s="23">
        <v>0.4</v>
      </c>
      <c r="G73" s="23"/>
      <c r="H73" s="20">
        <f>IF(OR(F73&lt;0.5,F73&gt;5),"",1)</f>
      </c>
      <c r="I73" s="20">
        <f>IF(OR(F73&lt;0.5,F73&gt;5),1,"")</f>
        <v>1</v>
      </c>
      <c r="J73" s="20">
        <v>0</v>
      </c>
      <c r="K73" s="20"/>
      <c r="L73" s="20">
        <f>IF(ResultadoAnálisis2011!$J73&lt;&gt;0,"",1)</f>
        <v>1</v>
      </c>
      <c r="M73" s="20">
        <f>IF(ResultadoAnálisis2011!$J73&lt;&gt;0,1,"")</f>
      </c>
      <c r="N73" s="20">
        <v>0</v>
      </c>
      <c r="O73" s="20"/>
      <c r="P73" s="20">
        <f>IF(N73&gt;3,"",1)</f>
        <v>1</v>
      </c>
      <c r="Q73" s="20">
        <f>IF(N73&gt;3,1,"")</f>
      </c>
    </row>
    <row r="74" spans="1:17" ht="15.75" customHeight="1">
      <c r="A74" s="19">
        <v>67</v>
      </c>
      <c r="B74" s="20">
        <v>6.05</v>
      </c>
      <c r="C74" s="20"/>
      <c r="D74" s="20">
        <f>IF(OR(B74&lt;1,B74&gt;5),"",1)</f>
      </c>
      <c r="E74" s="20">
        <f>IF(OR(B74&lt;1,B74&gt;5),1,"")</f>
        <v>1</v>
      </c>
      <c r="F74" s="23">
        <v>1.2</v>
      </c>
      <c r="G74" s="23"/>
      <c r="H74" s="20">
        <f>IF(OR(F74&lt;0.5,F74&gt;5),"",1)</f>
        <v>1</v>
      </c>
      <c r="I74" s="20">
        <f>IF(OR(F74&lt;0.5,F74&gt;5),1,"")</f>
      </c>
      <c r="J74" s="20">
        <v>0</v>
      </c>
      <c r="K74" s="20"/>
      <c r="L74" s="20">
        <f>IF(ResultadoAnálisis2011!$J74&lt;&gt;0,"",1)</f>
        <v>1</v>
      </c>
      <c r="M74" s="20">
        <f>IF(ResultadoAnálisis2011!$J74&lt;&gt;0,1,"")</f>
      </c>
      <c r="N74" s="20">
        <v>0</v>
      </c>
      <c r="O74" s="20"/>
      <c r="P74" s="20">
        <f>IF(N74&gt;3,"",1)</f>
        <v>1</v>
      </c>
      <c r="Q74" s="20">
        <f>IF(N74&gt;3,1,"")</f>
      </c>
    </row>
    <row r="75" spans="1:17" ht="15.75" customHeight="1">
      <c r="A75" s="19">
        <v>68</v>
      </c>
      <c r="B75" s="20">
        <v>7.19</v>
      </c>
      <c r="C75" s="20"/>
      <c r="D75" s="20">
        <f>IF(OR(B75&lt;1,B75&gt;5),"",1)</f>
      </c>
      <c r="E75" s="20">
        <f>IF(OR(B75&lt;1,B75&gt;5),1,"")</f>
        <v>1</v>
      </c>
      <c r="F75" s="23">
        <v>1.4</v>
      </c>
      <c r="G75" s="23"/>
      <c r="H75" s="20">
        <f>IF(OR(F75&lt;0.5,F75&gt;5),"",1)</f>
        <v>1</v>
      </c>
      <c r="I75" s="20">
        <f>IF(OR(F75&lt;0.5,F75&gt;5),1,"")</f>
      </c>
      <c r="J75" s="20">
        <v>0</v>
      </c>
      <c r="K75" s="20"/>
      <c r="L75" s="20">
        <f>IF(ResultadoAnálisis2011!$J75&lt;&gt;0,"",1)</f>
        <v>1</v>
      </c>
      <c r="M75" s="20">
        <f>IF(ResultadoAnálisis2011!$J75&lt;&gt;0,1,"")</f>
      </c>
      <c r="N75" s="20">
        <v>0</v>
      </c>
      <c r="O75" s="20"/>
      <c r="P75" s="20">
        <f>IF(N75&gt;3,"",1)</f>
        <v>1</v>
      </c>
      <c r="Q75" s="20">
        <f>IF(N75&gt;3,1,"")</f>
      </c>
    </row>
    <row r="76" spans="1:17" ht="15.75" customHeight="1">
      <c r="A76" s="19">
        <v>69</v>
      </c>
      <c r="B76" s="20">
        <v>8.72</v>
      </c>
      <c r="C76" s="20"/>
      <c r="D76" s="20">
        <f>IF(OR(B76&lt;1,B76&gt;5),"",1)</f>
      </c>
      <c r="E76" s="20">
        <f>IF(OR(B76&lt;1,B76&gt;5),1,"")</f>
        <v>1</v>
      </c>
      <c r="F76" s="23">
        <v>0.3</v>
      </c>
      <c r="G76" s="23"/>
      <c r="H76" s="20">
        <f>IF(OR(F76&lt;0.5,F76&gt;5),"",1)</f>
      </c>
      <c r="I76" s="20">
        <f>IF(OR(F76&lt;0.5,F76&gt;5),1,"")</f>
        <v>1</v>
      </c>
      <c r="J76" s="20">
        <v>0</v>
      </c>
      <c r="K76" s="20"/>
      <c r="L76" s="20">
        <f>IF(ResultadoAnálisis2011!$J76&lt;&gt;0,"",1)</f>
        <v>1</v>
      </c>
      <c r="M76" s="20">
        <f>IF(ResultadoAnálisis2011!$J76&lt;&gt;0,1,"")</f>
      </c>
      <c r="N76" s="20">
        <v>0</v>
      </c>
      <c r="O76" s="20"/>
      <c r="P76" s="20">
        <f>IF(N76&gt;3,"",1)</f>
        <v>1</v>
      </c>
      <c r="Q76" s="20">
        <f>IF(N76&gt;3,1,"")</f>
      </c>
    </row>
    <row r="77" spans="1:17" ht="15.75" customHeight="1">
      <c r="A77" s="19">
        <v>70</v>
      </c>
      <c r="B77" s="20">
        <v>7.4</v>
      </c>
      <c r="C77" s="20"/>
      <c r="D77" s="20">
        <f>IF(OR(B77&lt;1,B77&gt;5),"",1)</f>
      </c>
      <c r="E77" s="20">
        <f>IF(OR(B77&lt;1,B77&gt;5),1,"")</f>
        <v>1</v>
      </c>
      <c r="F77" s="23">
        <v>1</v>
      </c>
      <c r="G77" s="23"/>
      <c r="H77" s="20">
        <f>IF(OR(F77&lt;0.5,F77&gt;5),"",1)</f>
        <v>1</v>
      </c>
      <c r="I77" s="20">
        <f>IF(OR(F77&lt;0.5,F77&gt;5),1,"")</f>
      </c>
      <c r="J77" s="20">
        <v>0</v>
      </c>
      <c r="K77" s="20"/>
      <c r="L77" s="20">
        <f>IF(ResultadoAnálisis2011!$J77&lt;&gt;0,"",1)</f>
        <v>1</v>
      </c>
      <c r="M77" s="20">
        <f>IF(ResultadoAnálisis2011!$J77&lt;&gt;0,1,"")</f>
      </c>
      <c r="N77" s="20">
        <v>0</v>
      </c>
      <c r="O77" s="20"/>
      <c r="P77" s="20">
        <f>IF(N77&gt;3,"",1)</f>
        <v>1</v>
      </c>
      <c r="Q77" s="20">
        <f>IF(N77&gt;3,1,"")</f>
      </c>
    </row>
    <row r="78" spans="1:17" ht="15.75" customHeight="1">
      <c r="A78" s="19">
        <v>71</v>
      </c>
      <c r="B78" s="20">
        <v>5.62</v>
      </c>
      <c r="C78" s="20"/>
      <c r="D78" s="20">
        <f>IF(OR(B78&lt;1,B78&gt;5),"",1)</f>
      </c>
      <c r="E78" s="20">
        <f>IF(OR(B78&lt;1,B78&gt;5),1,"")</f>
        <v>1</v>
      </c>
      <c r="F78" s="23">
        <v>2.1</v>
      </c>
      <c r="G78" s="23"/>
      <c r="H78" s="20">
        <f>IF(OR(F78&lt;0.5,F78&gt;5),"",1)</f>
        <v>1</v>
      </c>
      <c r="I78" s="20">
        <f>IF(OR(F78&lt;0.5,F78&gt;5),1,"")</f>
      </c>
      <c r="J78" s="20">
        <v>0</v>
      </c>
      <c r="K78" s="20"/>
      <c r="L78" s="20">
        <f>IF(ResultadoAnálisis2011!$J78&lt;&gt;0,"",1)</f>
        <v>1</v>
      </c>
      <c r="M78" s="20">
        <f>IF(ResultadoAnálisis2011!$J78&lt;&gt;0,1,"")</f>
      </c>
      <c r="N78" s="20">
        <v>3</v>
      </c>
      <c r="O78" s="20"/>
      <c r="P78" s="20">
        <f>IF(N78&gt;3,"",1)</f>
        <v>1</v>
      </c>
      <c r="Q78" s="20">
        <f>IF(N78&gt;3,1,"")</f>
      </c>
    </row>
    <row r="79" spans="1:17" ht="15.75" customHeight="1">
      <c r="A79" s="19">
        <v>72</v>
      </c>
      <c r="B79" s="20">
        <v>6.8</v>
      </c>
      <c r="C79" s="20"/>
      <c r="D79" s="20">
        <f>IF(OR(B79&lt;1,B79&gt;5),"",1)</f>
      </c>
      <c r="E79" s="20">
        <f>IF(OR(B79&lt;1,B79&gt;5),1,"")</f>
        <v>1</v>
      </c>
      <c r="F79" s="23">
        <v>1.2</v>
      </c>
      <c r="G79" s="23"/>
      <c r="H79" s="20">
        <f>IF(OR(F79&lt;0.5,F79&gt;5),"",1)</f>
        <v>1</v>
      </c>
      <c r="I79" s="20">
        <f>IF(OR(F79&lt;0.5,F79&gt;5),1,"")</f>
      </c>
      <c r="J79" s="20">
        <v>0</v>
      </c>
      <c r="K79" s="20"/>
      <c r="L79" s="20">
        <f>IF(ResultadoAnálisis2011!$J79&lt;&gt;0,"",1)</f>
        <v>1</v>
      </c>
      <c r="M79" s="20">
        <f>IF(ResultadoAnálisis2011!$J79&lt;&gt;0,1,"")</f>
      </c>
      <c r="N79" s="20">
        <v>0</v>
      </c>
      <c r="O79" s="20"/>
      <c r="P79" s="20">
        <f>IF(N79&gt;3,"",1)</f>
        <v>1</v>
      </c>
      <c r="Q79" s="20">
        <f>IF(N79&gt;3,1,"")</f>
      </c>
    </row>
    <row r="80" spans="1:17" ht="15.75" customHeight="1">
      <c r="A80" s="19">
        <v>73</v>
      </c>
      <c r="B80" s="20">
        <v>13.3</v>
      </c>
      <c r="C80" s="20"/>
      <c r="D80" s="20">
        <f>IF(OR(B80&lt;1,B80&gt;5),"",1)</f>
      </c>
      <c r="E80" s="20">
        <f>IF(OR(B80&lt;1,B80&gt;5),1,"")</f>
        <v>1</v>
      </c>
      <c r="F80" s="23">
        <v>1.2</v>
      </c>
      <c r="G80" s="23"/>
      <c r="H80" s="20">
        <f>IF(OR(F80&lt;0.5,F80&gt;5),"",1)</f>
        <v>1</v>
      </c>
      <c r="I80" s="20">
        <f>IF(OR(F80&lt;0.5,F80&gt;5),1,"")</f>
      </c>
      <c r="J80" s="20">
        <v>0</v>
      </c>
      <c r="K80" s="20"/>
      <c r="L80" s="20">
        <f>IF(ResultadoAnálisis2011!$J80&lt;&gt;0,"",1)</f>
        <v>1</v>
      </c>
      <c r="M80" s="20">
        <f>IF(ResultadoAnálisis2011!$J80&lt;&gt;0,1,"")</f>
      </c>
      <c r="N80" s="20">
        <v>0</v>
      </c>
      <c r="O80" s="20"/>
      <c r="P80" s="20">
        <f>IF(N80&gt;3,"",1)</f>
        <v>1</v>
      </c>
      <c r="Q80" s="20">
        <f>IF(N80&gt;3,1,"")</f>
      </c>
    </row>
    <row r="81" spans="1:17" ht="15.75" customHeight="1">
      <c r="A81" s="19">
        <v>74</v>
      </c>
      <c r="B81" s="20">
        <v>13.2</v>
      </c>
      <c r="C81" s="20"/>
      <c r="D81" s="20">
        <f>IF(OR(B81&lt;1,B81&gt;5),"",1)</f>
      </c>
      <c r="E81" s="20">
        <f>IF(OR(B81&lt;1,B81&gt;5),1,"")</f>
        <v>1</v>
      </c>
      <c r="F81" s="23">
        <v>1.2</v>
      </c>
      <c r="G81" s="23"/>
      <c r="H81" s="20">
        <f>IF(OR(F81&lt;0.5,F81&gt;5),"",1)</f>
        <v>1</v>
      </c>
      <c r="I81" s="20">
        <f>IF(OR(F81&lt;0.5,F81&gt;5),1,"")</f>
      </c>
      <c r="J81" s="20">
        <v>0</v>
      </c>
      <c r="K81" s="20"/>
      <c r="L81" s="20">
        <f>IF(ResultadoAnálisis2011!$J81&lt;&gt;0,"",1)</f>
        <v>1</v>
      </c>
      <c r="M81" s="20">
        <f>IF(ResultadoAnálisis2011!$J81&lt;&gt;0,1,"")</f>
      </c>
      <c r="N81" s="20">
        <v>0</v>
      </c>
      <c r="O81" s="20"/>
      <c r="P81" s="20">
        <f>IF(N81&gt;3,"",1)</f>
        <v>1</v>
      </c>
      <c r="Q81" s="20">
        <f>IF(N81&gt;3,1,"")</f>
      </c>
    </row>
    <row r="82" spans="1:17" ht="15.75" customHeight="1">
      <c r="A82" s="19">
        <v>75</v>
      </c>
      <c r="B82" s="20">
        <v>5.44</v>
      </c>
      <c r="C82" s="20"/>
      <c r="D82" s="20">
        <f>IF(OR(B82&lt;1,B82&gt;5),"",1)</f>
      </c>
      <c r="E82" s="20">
        <f>IF(OR(B82&lt;1,B82&gt;5),1,"")</f>
        <v>1</v>
      </c>
      <c r="F82" s="23">
        <v>1.6</v>
      </c>
      <c r="G82" s="23"/>
      <c r="H82" s="20">
        <f>IF(OR(F82&lt;0.5,F82&gt;5),"",1)</f>
        <v>1</v>
      </c>
      <c r="I82" s="20">
        <f>IF(OR(F82&lt;0.5,F82&gt;5),1,"")</f>
      </c>
      <c r="J82" s="20">
        <v>0</v>
      </c>
      <c r="K82" s="20"/>
      <c r="L82" s="20">
        <f>IF(ResultadoAnálisis2011!$J82&lt;&gt;0,"",1)</f>
        <v>1</v>
      </c>
      <c r="M82" s="20">
        <f>IF(ResultadoAnálisis2011!$J82&lt;&gt;0,1,"")</f>
      </c>
      <c r="N82" s="20">
        <v>0</v>
      </c>
      <c r="O82" s="20"/>
      <c r="P82" s="20">
        <f>IF(N82&gt;3,"",1)</f>
        <v>1</v>
      </c>
      <c r="Q82" s="20">
        <f>IF(N82&gt;3,1,"")</f>
      </c>
    </row>
    <row r="83" spans="1:17" ht="15" customHeight="1">
      <c r="A83" s="19">
        <v>76</v>
      </c>
      <c r="B83" s="20">
        <v>6</v>
      </c>
      <c r="C83" s="20"/>
      <c r="D83" s="20">
        <f>IF(OR(B83&lt;1,B83&gt;5),"",1)</f>
      </c>
      <c r="E83" s="20">
        <f>IF(OR(B83&lt;1,B83&gt;5),1,"")</f>
        <v>1</v>
      </c>
      <c r="F83" s="23">
        <v>1.2</v>
      </c>
      <c r="G83" s="23"/>
      <c r="H83" s="20">
        <f>IF(OR(F83&lt;0.5,F83&gt;5),"",1)</f>
        <v>1</v>
      </c>
      <c r="I83" s="20">
        <f>IF(OR(F83&lt;0.5,F83&gt;5),1,"")</f>
      </c>
      <c r="J83" s="20">
        <v>0</v>
      </c>
      <c r="K83" s="20"/>
      <c r="L83" s="20">
        <f>IF(ResultadoAnálisis2011!$J83&lt;&gt;0,"",1)</f>
        <v>1</v>
      </c>
      <c r="M83" s="20">
        <f>IF(ResultadoAnálisis2011!$J83&lt;&gt;0,1,"")</f>
      </c>
      <c r="N83" s="20">
        <v>2</v>
      </c>
      <c r="O83" s="20"/>
      <c r="P83" s="20">
        <f>IF(N83&gt;3,"",1)</f>
        <v>1</v>
      </c>
      <c r="Q83" s="20">
        <f>IF(N83&gt;3,1,"")</f>
      </c>
    </row>
    <row r="84" spans="1:17" ht="15" customHeight="1">
      <c r="A84" s="19">
        <v>77</v>
      </c>
      <c r="B84" s="20">
        <v>7.98</v>
      </c>
      <c r="C84" s="20"/>
      <c r="D84" s="20">
        <f>IF(OR(B84&lt;1,B84&gt;5),"",1)</f>
      </c>
      <c r="E84" s="20">
        <f>IF(OR(B84&lt;1,B84&gt;5),1,"")</f>
        <v>1</v>
      </c>
      <c r="F84" s="23">
        <v>0.7</v>
      </c>
      <c r="G84" s="23"/>
      <c r="H84" s="20">
        <f>IF(OR(F84&lt;0.5,F84&gt;5),"",1)</f>
        <v>1</v>
      </c>
      <c r="I84" s="20">
        <f>IF(OR(F84&lt;0.5,F84&gt;5),1,"")</f>
      </c>
      <c r="J84" s="20">
        <v>0</v>
      </c>
      <c r="K84" s="20"/>
      <c r="L84" s="20">
        <f>IF(ResultadoAnálisis2011!$J84&lt;&gt;0,"",1)</f>
        <v>1</v>
      </c>
      <c r="M84" s="20">
        <f>IF(ResultadoAnálisis2011!$J84&lt;&gt;0,1,"")</f>
      </c>
      <c r="N84" s="20">
        <v>0</v>
      </c>
      <c r="O84" s="20"/>
      <c r="P84" s="20">
        <f>IF(N84&gt;3,"",1)</f>
        <v>1</v>
      </c>
      <c r="Q84" s="20">
        <f>IF(N84&gt;3,1,"")</f>
      </c>
    </row>
    <row r="85" spans="1:17" ht="15" customHeight="1">
      <c r="A85" s="19">
        <v>78</v>
      </c>
      <c r="B85" s="20">
        <v>7.36</v>
      </c>
      <c r="C85" s="20"/>
      <c r="D85" s="20">
        <f>IF(OR(B85&lt;1,B85&gt;5),"",1)</f>
      </c>
      <c r="E85" s="20">
        <f>IF(OR(B85&lt;1,B85&gt;5),1,"")</f>
        <v>1</v>
      </c>
      <c r="F85" s="23">
        <v>1</v>
      </c>
      <c r="G85" s="23"/>
      <c r="H85" s="20">
        <f>IF(OR(F85&lt;0.5,F85&gt;5),"",1)</f>
        <v>1</v>
      </c>
      <c r="I85" s="20">
        <f>IF(OR(F85&lt;0.5,F85&gt;5),1,"")</f>
      </c>
      <c r="J85" s="20">
        <v>0</v>
      </c>
      <c r="K85" s="20"/>
      <c r="L85" s="20">
        <f>IF(ResultadoAnálisis2011!$J85&lt;&gt;0,"",1)</f>
        <v>1</v>
      </c>
      <c r="M85" s="20">
        <f>IF(ResultadoAnálisis2011!$J85&lt;&gt;0,1,"")</f>
      </c>
      <c r="N85" s="20">
        <v>0</v>
      </c>
      <c r="O85" s="20"/>
      <c r="P85" s="20">
        <f>IF(N85&gt;3,"",1)</f>
        <v>1</v>
      </c>
      <c r="Q85" s="20">
        <f>IF(N85&gt;3,1,"")</f>
      </c>
    </row>
    <row r="86" spans="1:17" ht="15" customHeight="1">
      <c r="A86" s="19">
        <v>79</v>
      </c>
      <c r="B86" s="20">
        <v>6.91</v>
      </c>
      <c r="C86" s="20"/>
      <c r="D86" s="20">
        <f>IF(OR(B86&lt;1,B86&gt;5),"",1)</f>
      </c>
      <c r="E86" s="20">
        <f>IF(OR(B86&lt;1,B86&gt;5),1,"")</f>
        <v>1</v>
      </c>
      <c r="F86" s="23">
        <v>0.5</v>
      </c>
      <c r="G86" s="23"/>
      <c r="H86" s="20">
        <f>IF(OR(F86&lt;0.5,F86&gt;5),"",1)</f>
        <v>1</v>
      </c>
      <c r="I86" s="20">
        <f>IF(OR(F86&lt;0.5,F86&gt;5),1,"")</f>
      </c>
      <c r="J86" s="20">
        <v>0</v>
      </c>
      <c r="K86" s="20"/>
      <c r="L86" s="20">
        <f>IF(ResultadoAnálisis2011!$J86&lt;&gt;0,"",1)</f>
        <v>1</v>
      </c>
      <c r="M86" s="20">
        <f>IF(ResultadoAnálisis2011!$J86&lt;&gt;0,1,"")</f>
      </c>
      <c r="N86" s="20">
        <v>0</v>
      </c>
      <c r="O86" s="20"/>
      <c r="P86" s="20">
        <f>IF(N86&gt;3,"",1)</f>
        <v>1</v>
      </c>
      <c r="Q86" s="20">
        <f>IF(N86&gt;3,1,"")</f>
      </c>
    </row>
    <row r="87" spans="1:17" ht="15" customHeight="1">
      <c r="A87" s="19">
        <v>80</v>
      </c>
      <c r="B87" s="20">
        <v>6.33</v>
      </c>
      <c r="C87" s="20"/>
      <c r="D87" s="20">
        <f>IF(OR(B87&lt;1,B87&gt;5),"",1)</f>
      </c>
      <c r="E87" s="20">
        <f>IF(OR(B87&lt;1,B87&gt;5),1,"")</f>
        <v>1</v>
      </c>
      <c r="F87" s="23">
        <v>0.2</v>
      </c>
      <c r="G87" s="23"/>
      <c r="H87" s="20">
        <f>IF(OR(F87&lt;0.5,F87&gt;5),"",1)</f>
      </c>
      <c r="I87" s="20">
        <f>IF(OR(F87&lt;0.5,F87&gt;5),1,"")</f>
        <v>1</v>
      </c>
      <c r="J87" s="20">
        <v>0</v>
      </c>
      <c r="K87" s="20"/>
      <c r="L87" s="20">
        <f>IF(ResultadoAnálisis2011!$J87&lt;&gt;0,"",1)</f>
        <v>1</v>
      </c>
      <c r="M87" s="20">
        <f>IF(ResultadoAnálisis2011!$J87&lt;&gt;0,1,"")</f>
      </c>
      <c r="N87" s="20">
        <v>1</v>
      </c>
      <c r="O87" s="20"/>
      <c r="P87" s="20">
        <f>IF(N87&gt;3,"",1)</f>
        <v>1</v>
      </c>
      <c r="Q87" s="20">
        <f>IF(N87&gt;3,1,"")</f>
      </c>
    </row>
    <row r="88" spans="1:17" ht="15" customHeight="1">
      <c r="A88" s="19">
        <v>81</v>
      </c>
      <c r="B88" s="20">
        <v>5.86</v>
      </c>
      <c r="C88" s="20"/>
      <c r="D88" s="20">
        <f>IF(OR(B88&lt;1,B88&gt;5),"",1)</f>
      </c>
      <c r="E88" s="20">
        <f>IF(OR(B88&lt;1,B88&gt;5),1,"")</f>
        <v>1</v>
      </c>
      <c r="F88" s="23">
        <v>1</v>
      </c>
      <c r="G88" s="23"/>
      <c r="H88" s="20">
        <f>IF(OR(F88&lt;0.5,F88&gt;5),"",1)</f>
        <v>1</v>
      </c>
      <c r="I88" s="20">
        <f>IF(OR(F88&lt;0.5,F88&gt;5),1,"")</f>
      </c>
      <c r="J88" s="20">
        <v>0</v>
      </c>
      <c r="K88" s="20"/>
      <c r="L88" s="20">
        <f>IF(ResultadoAnálisis2011!$J88&lt;&gt;0,"",1)</f>
        <v>1</v>
      </c>
      <c r="M88" s="20">
        <f>IF(ResultadoAnálisis2011!$J88&lt;&gt;0,1,"")</f>
      </c>
      <c r="N88" s="20">
        <v>0</v>
      </c>
      <c r="O88" s="20"/>
      <c r="P88" s="20">
        <f>IF(N88&gt;3,"",1)</f>
        <v>1</v>
      </c>
      <c r="Q88" s="20">
        <f>IF(N88&gt;3,1,"")</f>
      </c>
    </row>
    <row r="89" spans="1:17" ht="15" customHeight="1">
      <c r="A89" s="19">
        <v>82</v>
      </c>
      <c r="B89" s="20">
        <v>8.26</v>
      </c>
      <c r="C89" s="20"/>
      <c r="D89" s="20">
        <f>IF(OR(B89&lt;1,B89&gt;5),"",1)</f>
      </c>
      <c r="E89" s="20">
        <f>IF(OR(B89&lt;1,B89&gt;5),1,"")</f>
        <v>1</v>
      </c>
      <c r="F89" s="23">
        <v>1</v>
      </c>
      <c r="G89" s="23"/>
      <c r="H89" s="20">
        <f>IF(OR(F89&lt;0.5,F89&gt;5),"",1)</f>
        <v>1</v>
      </c>
      <c r="I89" s="20">
        <f>IF(OR(F89&lt;0.5,F89&gt;5),1,"")</f>
      </c>
      <c r="J89" s="20">
        <v>0</v>
      </c>
      <c r="K89" s="20"/>
      <c r="L89" s="20">
        <f>IF(ResultadoAnálisis2011!$J89&lt;&gt;0,"",1)</f>
        <v>1</v>
      </c>
      <c r="M89" s="20">
        <f>IF(ResultadoAnálisis2011!$J89&lt;&gt;0,1,"")</f>
      </c>
      <c r="N89" s="20">
        <v>0</v>
      </c>
      <c r="O89" s="20"/>
      <c r="P89" s="20">
        <f>IF(N89&gt;3,"",1)</f>
        <v>1</v>
      </c>
      <c r="Q89" s="20">
        <f>IF(N89&gt;3,1,"")</f>
      </c>
    </row>
    <row r="90" spans="1:17" ht="15" customHeight="1">
      <c r="A90" s="19">
        <v>83</v>
      </c>
      <c r="B90" s="20">
        <v>11.9</v>
      </c>
      <c r="C90" s="20"/>
      <c r="D90" s="20">
        <f>IF(OR(B90&lt;1,B90&gt;5),"",1)</f>
      </c>
      <c r="E90" s="20">
        <f>IF(OR(B90&lt;1,B90&gt;5),1,"")</f>
        <v>1</v>
      </c>
      <c r="F90" s="23">
        <v>0.4</v>
      </c>
      <c r="G90" s="23"/>
      <c r="H90" s="20">
        <f>IF(OR(F90&lt;0.5,F90&gt;5),"",1)</f>
      </c>
      <c r="I90" s="20">
        <f>IF(OR(F90&lt;0.5,F90&gt;5),1,"")</f>
        <v>1</v>
      </c>
      <c r="J90" s="20">
        <v>1</v>
      </c>
      <c r="K90" s="20"/>
      <c r="L90" s="20">
        <f>IF(ResultadoAnálisis2011!$J90&lt;&gt;0,"",1)</f>
      </c>
      <c r="M90" s="20">
        <f>IF(ResultadoAnálisis2011!$J90&lt;&gt;0,1,"")</f>
        <v>1</v>
      </c>
      <c r="N90" s="20">
        <v>1</v>
      </c>
      <c r="O90" s="20"/>
      <c r="P90" s="20">
        <f>IF(N90&gt;3,"",1)</f>
        <v>1</v>
      </c>
      <c r="Q90" s="20">
        <f>IF(N90&gt;3,1,"")</f>
      </c>
    </row>
    <row r="91" spans="1:17" ht="15" customHeight="1">
      <c r="A91" s="19">
        <v>84</v>
      </c>
      <c r="B91" s="20">
        <v>12</v>
      </c>
      <c r="C91" s="20"/>
      <c r="D91" s="20">
        <f>IF(OR(B91&lt;1,B91&gt;5),"",1)</f>
      </c>
      <c r="E91" s="20">
        <f>IF(OR(B91&lt;1,B91&gt;5),1,"")</f>
        <v>1</v>
      </c>
      <c r="F91" s="23">
        <v>1</v>
      </c>
      <c r="G91" s="23"/>
      <c r="H91" s="20">
        <f>IF(OR(F91&lt;0.5,F91&gt;5),"",1)</f>
        <v>1</v>
      </c>
      <c r="I91" s="20">
        <f>IF(OR(F91&lt;0.5,F91&gt;5),1,"")</f>
      </c>
      <c r="J91" s="20">
        <v>0</v>
      </c>
      <c r="K91" s="20"/>
      <c r="L91" s="20">
        <f>IF(ResultadoAnálisis2011!$J91&lt;&gt;0,"",1)</f>
        <v>1</v>
      </c>
      <c r="M91" s="20">
        <f>IF(ResultadoAnálisis2011!$J91&lt;&gt;0,1,"")</f>
      </c>
      <c r="N91" s="20">
        <v>0</v>
      </c>
      <c r="O91" s="20"/>
      <c r="P91" s="20">
        <f>IF(N91&gt;3,"",1)</f>
        <v>1</v>
      </c>
      <c r="Q91" s="20">
        <f>IF(N91&gt;3,1,"")</f>
      </c>
    </row>
    <row r="92" spans="1:17" ht="15" customHeight="1">
      <c r="A92" s="19">
        <v>85</v>
      </c>
      <c r="B92" s="20">
        <v>12.3</v>
      </c>
      <c r="C92" s="20"/>
      <c r="D92" s="20">
        <f>IF(OR(B92&lt;1,B92&gt;5),"",1)</f>
      </c>
      <c r="E92" s="20">
        <f>IF(OR(B92&lt;1,B92&gt;5),1,"")</f>
        <v>1</v>
      </c>
      <c r="F92" s="23">
        <v>1.6</v>
      </c>
      <c r="G92" s="23"/>
      <c r="H92" s="20">
        <f>IF(OR(F92&lt;0.5,F92&gt;5),"",1)</f>
        <v>1</v>
      </c>
      <c r="I92" s="20">
        <f>IF(OR(F92&lt;0.5,F92&gt;5),1,"")</f>
      </c>
      <c r="J92" s="20">
        <v>0</v>
      </c>
      <c r="K92" s="20"/>
      <c r="L92" s="20">
        <f>IF(ResultadoAnálisis2011!$J92&lt;&gt;0,"",1)</f>
        <v>1</v>
      </c>
      <c r="M92" s="20">
        <f>IF(ResultadoAnálisis2011!$J92&lt;&gt;0,1,"")</f>
      </c>
      <c r="N92" s="20">
        <v>0</v>
      </c>
      <c r="O92" s="20"/>
      <c r="P92" s="20">
        <f>IF(N92&gt;3,"",1)</f>
        <v>1</v>
      </c>
      <c r="Q92" s="20">
        <f>IF(N92&gt;3,1,"")</f>
      </c>
    </row>
    <row r="93" spans="1:17" ht="15" customHeight="1">
      <c r="A93" s="19">
        <v>86</v>
      </c>
      <c r="B93" s="20">
        <v>11</v>
      </c>
      <c r="C93" s="20"/>
      <c r="D93" s="20">
        <f>IF(OR(B93&lt;1,B93&gt;5),"",1)</f>
      </c>
      <c r="E93" s="20">
        <f>IF(OR(B93&lt;1,B93&gt;5),1,"")</f>
        <v>1</v>
      </c>
      <c r="F93" s="23">
        <v>0.7</v>
      </c>
      <c r="G93" s="23"/>
      <c r="H93" s="20">
        <f>IF(OR(F93&lt;0.5,F93&gt;5),"",1)</f>
        <v>1</v>
      </c>
      <c r="I93" s="20">
        <f>IF(OR(F93&lt;0.5,F93&gt;5),1,"")</f>
      </c>
      <c r="J93" s="20">
        <v>0</v>
      </c>
      <c r="K93" s="20"/>
      <c r="L93" s="20">
        <f>IF(ResultadoAnálisis2011!$J93&lt;&gt;0,"",1)</f>
        <v>1</v>
      </c>
      <c r="M93" s="20">
        <f>IF(ResultadoAnálisis2011!$J93&lt;&gt;0,1,"")</f>
      </c>
      <c r="N93" s="20">
        <v>0</v>
      </c>
      <c r="O93" s="20"/>
      <c r="P93" s="20">
        <f>IF(N93&gt;3,"",1)</f>
        <v>1</v>
      </c>
      <c r="Q93" s="20">
        <f>IF(N93&gt;3,1,"")</f>
      </c>
    </row>
    <row r="94" spans="1:17" ht="15" customHeight="1">
      <c r="A94" s="19">
        <v>87</v>
      </c>
      <c r="B94" s="20">
        <v>0.61</v>
      </c>
      <c r="C94" s="20"/>
      <c r="D94" s="20">
        <v>1</v>
      </c>
      <c r="E94" s="24"/>
      <c r="F94" s="23">
        <v>1</v>
      </c>
      <c r="G94" s="23"/>
      <c r="H94" s="20">
        <f>IF(OR(F94&lt;0.5,F94&gt;5),"",1)</f>
        <v>1</v>
      </c>
      <c r="I94" s="20">
        <f>IF(OR(F94&lt;0.5,F94&gt;5),1,"")</f>
      </c>
      <c r="J94" s="20">
        <v>0</v>
      </c>
      <c r="K94" s="20"/>
      <c r="L94" s="20">
        <f>IF(ResultadoAnálisis2011!$J94&lt;&gt;0,"",1)</f>
        <v>1</v>
      </c>
      <c r="M94" s="20">
        <f>IF(ResultadoAnálisis2011!$J94&lt;&gt;0,1,"")</f>
      </c>
      <c r="N94" s="20">
        <v>0</v>
      </c>
      <c r="O94" s="20"/>
      <c r="P94" s="20">
        <f>IF(N94&gt;3,"",1)</f>
        <v>1</v>
      </c>
      <c r="Q94" s="20">
        <f>IF(N94&gt;3,1,"")</f>
      </c>
    </row>
    <row r="95" spans="1:17" ht="15" customHeight="1">
      <c r="A95" s="19">
        <v>88</v>
      </c>
      <c r="B95" s="20">
        <v>7.78</v>
      </c>
      <c r="C95" s="20"/>
      <c r="D95" s="20">
        <f>IF(OR(B95&lt;1,B95&gt;5),"",1)</f>
      </c>
      <c r="E95" s="20">
        <f>IF(OR(B95&lt;1,B95&gt;5),1,"")</f>
        <v>1</v>
      </c>
      <c r="F95" s="23">
        <v>0.6</v>
      </c>
      <c r="G95" s="23"/>
      <c r="H95" s="20">
        <f>IF(OR(F95&lt;0.5,F95&gt;5),"",1)</f>
        <v>1</v>
      </c>
      <c r="I95" s="20">
        <f>IF(OR(F95&lt;0.5,F95&gt;5),1,"")</f>
      </c>
      <c r="J95" s="20">
        <v>0</v>
      </c>
      <c r="K95" s="20"/>
      <c r="L95" s="20">
        <f>IF(ResultadoAnálisis2011!$J95&lt;&gt;0,"",1)</f>
        <v>1</v>
      </c>
      <c r="M95" s="20">
        <f>IF(ResultadoAnálisis2011!$J95&lt;&gt;0,1,"")</f>
      </c>
      <c r="N95" s="20">
        <v>0</v>
      </c>
      <c r="O95" s="20"/>
      <c r="P95" s="20">
        <f>IF(N95&gt;3,"",1)</f>
        <v>1</v>
      </c>
      <c r="Q95" s="20">
        <f>IF(N95&gt;3,1,"")</f>
      </c>
    </row>
    <row r="96" spans="1:17" ht="15" customHeight="1">
      <c r="A96" s="19">
        <v>89</v>
      </c>
      <c r="B96" s="20">
        <v>6.2</v>
      </c>
      <c r="C96" s="20"/>
      <c r="D96" s="20">
        <f>IF(OR(B96&lt;1,B96&gt;5),"",1)</f>
      </c>
      <c r="E96" s="20">
        <f>IF(OR(B96&lt;1,B96&gt;5),1,"")</f>
        <v>1</v>
      </c>
      <c r="F96" s="23">
        <v>1.2</v>
      </c>
      <c r="G96" s="23"/>
      <c r="H96" s="20">
        <f>IF(OR(F96&lt;0.5,F96&gt;5),"",1)</f>
        <v>1</v>
      </c>
      <c r="I96" s="20">
        <f>IF(OR(F96&lt;0.5,F96&gt;5),1,"")</f>
      </c>
      <c r="J96" s="20">
        <v>0</v>
      </c>
      <c r="K96" s="20"/>
      <c r="L96" s="20">
        <f>IF(ResultadoAnálisis2011!$J96&lt;&gt;0,"",1)</f>
        <v>1</v>
      </c>
      <c r="M96" s="20">
        <f>IF(ResultadoAnálisis2011!$J96&lt;&gt;0,1,"")</f>
      </c>
      <c r="N96" s="20">
        <v>1</v>
      </c>
      <c r="O96" s="20"/>
      <c r="P96" s="20">
        <f>IF(N96&gt;3,"",1)</f>
        <v>1</v>
      </c>
      <c r="Q96" s="20">
        <f>IF(N96&gt;3,1,"")</f>
      </c>
    </row>
    <row r="97" spans="1:17" ht="15" customHeight="1">
      <c r="A97" s="19">
        <v>90</v>
      </c>
      <c r="B97" s="20">
        <v>6.84</v>
      </c>
      <c r="C97" s="20"/>
      <c r="D97" s="20">
        <f>IF(OR(B97&lt;1,B97&gt;5),"",1)</f>
      </c>
      <c r="E97" s="20">
        <f>IF(OR(B97&lt;1,B97&gt;5),1,"")</f>
        <v>1</v>
      </c>
      <c r="F97" s="23">
        <v>0.2</v>
      </c>
      <c r="G97" s="23"/>
      <c r="H97" s="20">
        <f>IF(OR(F97&lt;0.5,F97&gt;5),"",1)</f>
      </c>
      <c r="I97" s="20">
        <f>IF(OR(F97&lt;0.5,F97&gt;5),1,"")</f>
        <v>1</v>
      </c>
      <c r="J97" s="20">
        <v>0</v>
      </c>
      <c r="K97" s="20"/>
      <c r="L97" s="20">
        <f>IF(ResultadoAnálisis2011!$J97&lt;&gt;0,"",1)</f>
        <v>1</v>
      </c>
      <c r="M97" s="20">
        <f>IF(ResultadoAnálisis2011!$J97&lt;&gt;0,1,"")</f>
      </c>
      <c r="N97" s="20">
        <v>5</v>
      </c>
      <c r="O97" s="20"/>
      <c r="P97" s="20">
        <f>IF(N97&gt;3,"",1)</f>
      </c>
      <c r="Q97" s="20">
        <f>IF(N97&gt;3,1,"")</f>
        <v>1</v>
      </c>
    </row>
    <row r="98" spans="1:17" ht="15" customHeight="1">
      <c r="A98" s="19">
        <v>91</v>
      </c>
      <c r="B98" s="20">
        <v>10.6</v>
      </c>
      <c r="C98" s="20"/>
      <c r="D98" s="20">
        <f>IF(OR(B98&lt;1,B98&gt;5),"",1)</f>
      </c>
      <c r="E98" s="20">
        <f>IF(OR(B98&lt;1,B98&gt;5),1,"")</f>
        <v>1</v>
      </c>
      <c r="F98" s="20">
        <v>4.4</v>
      </c>
      <c r="G98" s="20"/>
      <c r="H98" s="20">
        <f>IF(OR(F98&lt;0.5,F98&gt;5),"",1)</f>
        <v>1</v>
      </c>
      <c r="I98" s="20">
        <f>IF(OR(F98&lt;0.5,F98&gt;5),1,"")</f>
      </c>
      <c r="J98" s="20">
        <v>0</v>
      </c>
      <c r="K98" s="20"/>
      <c r="L98" s="20">
        <f>IF(ResultadoAnálisis2011!$J98&lt;&gt;0,"",1)</f>
        <v>1</v>
      </c>
      <c r="M98" s="20">
        <f>IF(ResultadoAnálisis2011!$J98&lt;&gt;0,1,"")</f>
      </c>
      <c r="N98" s="20">
        <v>0</v>
      </c>
      <c r="O98" s="20"/>
      <c r="P98" s="20">
        <f>IF(N98&gt;3,"",1)</f>
        <v>1</v>
      </c>
      <c r="Q98" s="20">
        <f>IF(N98&gt;3,1,"")</f>
      </c>
    </row>
    <row r="99" spans="1:17" ht="15" customHeight="1">
      <c r="A99" s="19">
        <v>92</v>
      </c>
      <c r="B99" s="20">
        <v>9.89</v>
      </c>
      <c r="C99" s="20"/>
      <c r="D99" s="20">
        <f>IF(OR(B99&lt;1,B99&gt;5),"",1)</f>
      </c>
      <c r="E99" s="20">
        <f>IF(OR(B99&lt;1,B99&gt;5),1,"")</f>
        <v>1</v>
      </c>
      <c r="F99" s="20">
        <v>1.6</v>
      </c>
      <c r="G99" s="20"/>
      <c r="H99" s="20">
        <f>IF(OR(F99&lt;0.5,F99&gt;5),"",1)</f>
        <v>1</v>
      </c>
      <c r="I99" s="20">
        <f>IF(OR(F99&lt;0.5,F99&gt;5),1,"")</f>
      </c>
      <c r="J99" s="20">
        <v>0</v>
      </c>
      <c r="K99" s="20"/>
      <c r="L99" s="20">
        <f>IF(ResultadoAnálisis2011!$J99&lt;&gt;0,"",1)</f>
        <v>1</v>
      </c>
      <c r="M99" s="20">
        <f>IF(ResultadoAnálisis2011!$J99&lt;&gt;0,1,"")</f>
      </c>
      <c r="N99" s="20">
        <v>0</v>
      </c>
      <c r="O99" s="20"/>
      <c r="P99" s="20">
        <f>IF(N99&gt;3,"",1)</f>
        <v>1</v>
      </c>
      <c r="Q99" s="20">
        <f>IF(N99&gt;3,1,"")</f>
      </c>
    </row>
    <row r="100" spans="1:17" ht="15" customHeight="1">
      <c r="A100" s="19">
        <v>93</v>
      </c>
      <c r="B100" s="20">
        <v>10.3</v>
      </c>
      <c r="C100" s="20"/>
      <c r="D100" s="20">
        <f>IF(OR(B100&lt;1,B100&gt;5),"",1)</f>
      </c>
      <c r="E100" s="20">
        <f>IF(OR(B100&lt;1,B100&gt;5),1,"")</f>
        <v>1</v>
      </c>
      <c r="F100" s="25">
        <v>1.6</v>
      </c>
      <c r="G100" s="25"/>
      <c r="H100" s="20">
        <f>IF(OR(F100&lt;0.5,F100&gt;5),"",1)</f>
        <v>1</v>
      </c>
      <c r="I100" s="20">
        <f>IF(OR(F100&lt;0.5,F100&gt;5),1,"")</f>
      </c>
      <c r="J100" s="20">
        <v>0</v>
      </c>
      <c r="K100" s="20"/>
      <c r="L100" s="20">
        <f>IF(ResultadoAnálisis2011!$J100&lt;&gt;0,"",1)</f>
        <v>1</v>
      </c>
      <c r="M100" s="20">
        <f>IF(ResultadoAnálisis2011!$J100&lt;&gt;0,1,"")</f>
      </c>
      <c r="N100" s="20">
        <v>0</v>
      </c>
      <c r="O100" s="20"/>
      <c r="P100" s="20">
        <f>IF(N100&gt;3,"",1)</f>
        <v>1</v>
      </c>
      <c r="Q100" s="20">
        <f>IF(N100&gt;3,1,"")</f>
      </c>
    </row>
    <row r="101" spans="1:17" ht="15" customHeight="1">
      <c r="A101" s="19">
        <v>94</v>
      </c>
      <c r="B101" s="20">
        <v>11.4</v>
      </c>
      <c r="C101" s="20"/>
      <c r="D101" s="20">
        <f>IF(OR(B101&lt;1,B101&gt;5),"",1)</f>
      </c>
      <c r="E101" s="20">
        <f>IF(OR(B101&lt;1,B101&gt;5),1,"")</f>
        <v>1</v>
      </c>
      <c r="F101" s="25">
        <v>0.6</v>
      </c>
      <c r="G101" s="25"/>
      <c r="H101" s="20">
        <f>IF(OR(F101&lt;0.5,F101&gt;5),"",1)</f>
        <v>1</v>
      </c>
      <c r="I101" s="20">
        <f>IF(OR(F101&lt;0.5,F101&gt;5),1,"")</f>
      </c>
      <c r="J101" s="20">
        <v>0</v>
      </c>
      <c r="K101" s="20"/>
      <c r="L101" s="20">
        <f>IF(ResultadoAnálisis2011!$J101&lt;&gt;0,"",1)</f>
        <v>1</v>
      </c>
      <c r="M101" s="20">
        <f>IF(ResultadoAnálisis2011!$J101&lt;&gt;0,1,"")</f>
      </c>
      <c r="N101" s="20">
        <v>3</v>
      </c>
      <c r="O101" s="20"/>
      <c r="P101" s="20">
        <f>IF(N101&gt;3,"",1)</f>
        <v>1</v>
      </c>
      <c r="Q101" s="20">
        <f>IF(N101&gt;3,1,"")</f>
      </c>
    </row>
    <row r="102" spans="1:17" ht="15" customHeight="1">
      <c r="A102" s="19">
        <v>95</v>
      </c>
      <c r="B102" s="20">
        <v>11.4</v>
      </c>
      <c r="C102" s="20"/>
      <c r="D102" s="20">
        <f>IF(OR(B102&lt;1,B102&gt;5),"",1)</f>
      </c>
      <c r="E102" s="20">
        <f>IF(OR(B102&lt;1,B102&gt;5),1,"")</f>
        <v>1</v>
      </c>
      <c r="F102" s="25">
        <v>1.4</v>
      </c>
      <c r="G102" s="25"/>
      <c r="H102" s="20">
        <f>IF(OR(F102&lt;0.5,F102&gt;5),"",1)</f>
        <v>1</v>
      </c>
      <c r="I102" s="20">
        <f>IF(OR(F102&lt;0.5,F102&gt;5),1,"")</f>
      </c>
      <c r="J102" s="20">
        <v>0</v>
      </c>
      <c r="K102" s="20"/>
      <c r="L102" s="20">
        <f>IF(ResultadoAnálisis2011!$J102&lt;&gt;0,"",1)</f>
        <v>1</v>
      </c>
      <c r="M102" s="20">
        <f>IF(ResultadoAnálisis2011!$J102&lt;&gt;0,1,"")</f>
      </c>
      <c r="N102" s="20">
        <v>0</v>
      </c>
      <c r="O102" s="20"/>
      <c r="P102" s="20">
        <f>IF(N102&gt;3,"",1)</f>
        <v>1</v>
      </c>
      <c r="Q102" s="20">
        <f>IF(N102&gt;3,1,"")</f>
      </c>
    </row>
    <row r="103" spans="1:17" ht="15" customHeight="1">
      <c r="A103" s="19">
        <v>96</v>
      </c>
      <c r="B103" s="20">
        <v>6.92</v>
      </c>
      <c r="C103" s="20"/>
      <c r="D103" s="20">
        <f>IF(OR(B103&lt;1,B103&gt;5),"",1)</f>
      </c>
      <c r="E103" s="20">
        <f>IF(OR(B103&lt;1,B103&gt;5),1,"")</f>
        <v>1</v>
      </c>
      <c r="F103" s="25">
        <v>1.2</v>
      </c>
      <c r="G103" s="25"/>
      <c r="H103" s="20">
        <f>IF(OR(F103&lt;0.5,F103&gt;5),"",1)</f>
        <v>1</v>
      </c>
      <c r="I103" s="20">
        <f>IF(OR(F103&lt;0.5,F103&gt;5),1,"")</f>
      </c>
      <c r="J103" s="20">
        <v>0</v>
      </c>
      <c r="K103" s="20"/>
      <c r="L103" s="20">
        <f>IF(ResultadoAnálisis2011!$J103&lt;&gt;0,"",1)</f>
        <v>1</v>
      </c>
      <c r="M103" s="20">
        <f>IF(ResultadoAnálisis2011!$J103&lt;&gt;0,1,"")</f>
      </c>
      <c r="N103" s="20">
        <v>0</v>
      </c>
      <c r="O103" s="20"/>
      <c r="P103" s="20">
        <f>IF(N103&gt;3,"",1)</f>
        <v>1</v>
      </c>
      <c r="Q103" s="20">
        <f>IF(N103&gt;3,1,"")</f>
      </c>
    </row>
    <row r="104" spans="1:17" ht="15" customHeight="1">
      <c r="A104" s="19">
        <v>97</v>
      </c>
      <c r="B104" s="20">
        <v>5.56</v>
      </c>
      <c r="C104" s="20"/>
      <c r="D104" s="20">
        <f>IF(OR(B104&lt;1,B104&gt;5),"",1)</f>
      </c>
      <c r="E104" s="20">
        <f>IF(OR(B104&lt;1,B104&gt;5),1,"")</f>
        <v>1</v>
      </c>
      <c r="F104" s="25">
        <v>1</v>
      </c>
      <c r="G104" s="25"/>
      <c r="H104" s="20">
        <f>IF(OR(F104&lt;0.5,F104&gt;5),"",1)</f>
        <v>1</v>
      </c>
      <c r="I104" s="20">
        <f>IF(OR(F104&lt;0.5,F104&gt;5),1,"")</f>
      </c>
      <c r="J104" s="20">
        <v>0</v>
      </c>
      <c r="K104" s="20"/>
      <c r="L104" s="20">
        <f>IF(ResultadoAnálisis2011!$J104&lt;&gt;0,"",1)</f>
        <v>1</v>
      </c>
      <c r="M104" s="20">
        <f>IF(ResultadoAnálisis2011!$J104&lt;&gt;0,1,"")</f>
      </c>
      <c r="N104" s="20">
        <v>1</v>
      </c>
      <c r="O104" s="20"/>
      <c r="P104" s="20">
        <f>IF(N104&gt;3,"",1)</f>
        <v>1</v>
      </c>
      <c r="Q104" s="20">
        <f>IF(N104&gt;3,1,"")</f>
      </c>
    </row>
    <row r="105" spans="1:17" ht="15" customHeight="1">
      <c r="A105" s="19">
        <v>98</v>
      </c>
      <c r="B105" s="20">
        <v>5.35</v>
      </c>
      <c r="C105" s="20"/>
      <c r="D105" s="20">
        <f>IF(OR(B105&lt;1,B105&gt;5),"",1)</f>
      </c>
      <c r="E105" s="20">
        <f>IF(OR(B105&lt;1,B105&gt;5),1,"")</f>
        <v>1</v>
      </c>
      <c r="F105" s="25">
        <v>0.8</v>
      </c>
      <c r="G105" s="25"/>
      <c r="H105" s="20">
        <f>IF(OR(F105&lt;0.5,F105&gt;5),"",1)</f>
        <v>1</v>
      </c>
      <c r="I105" s="20">
        <f>IF(OR(F105&lt;0.5,F105&gt;5),1,"")</f>
      </c>
      <c r="J105" s="20">
        <v>0</v>
      </c>
      <c r="K105" s="20"/>
      <c r="L105" s="20">
        <f>IF(ResultadoAnálisis2011!$J105&lt;&gt;0,"",1)</f>
        <v>1</v>
      </c>
      <c r="M105" s="20">
        <f>IF(ResultadoAnálisis2011!$J105&lt;&gt;0,1,"")</f>
      </c>
      <c r="N105" s="20">
        <v>0</v>
      </c>
      <c r="O105" s="20"/>
      <c r="P105" s="20">
        <f>IF(N105&gt;3,"",1)</f>
        <v>1</v>
      </c>
      <c r="Q105" s="20">
        <f>IF(N105&gt;3,1,"")</f>
      </c>
    </row>
    <row r="106" spans="1:17" ht="15" customHeight="1">
      <c r="A106" s="19">
        <v>99</v>
      </c>
      <c r="B106" s="20">
        <v>6.93</v>
      </c>
      <c r="C106" s="20"/>
      <c r="D106" s="20">
        <f>IF(OR(B106&lt;1,B106&gt;5),"",1)</f>
      </c>
      <c r="E106" s="20">
        <f>IF(OR(B106&lt;1,B106&gt;5),1,"")</f>
        <v>1</v>
      </c>
      <c r="F106" s="20">
        <v>0.8</v>
      </c>
      <c r="G106" s="20"/>
      <c r="H106" s="20">
        <f>IF(OR(F106&lt;0.5,F106&gt;5),"",1)</f>
        <v>1</v>
      </c>
      <c r="I106" s="20">
        <f>IF(OR(F106&lt;0.5,F106&gt;5),1,"")</f>
      </c>
      <c r="J106" s="20">
        <v>0</v>
      </c>
      <c r="K106" s="20"/>
      <c r="L106" s="20">
        <f>IF(ResultadoAnálisis2011!$J106&lt;&gt;0,"",1)</f>
        <v>1</v>
      </c>
      <c r="M106" s="20">
        <f>IF(ResultadoAnálisis2011!$J106&lt;&gt;0,1,"")</f>
      </c>
      <c r="N106" s="20">
        <v>1</v>
      </c>
      <c r="O106" s="20"/>
      <c r="P106" s="20">
        <f>IF(N106&gt;3,"",1)</f>
        <v>1</v>
      </c>
      <c r="Q106" s="20">
        <f>IF(N106&gt;3,1,"")</f>
      </c>
    </row>
    <row r="107" spans="1:17" ht="15" customHeight="1">
      <c r="A107" s="19">
        <v>100</v>
      </c>
      <c r="B107" s="20">
        <v>0.56</v>
      </c>
      <c r="C107" s="20"/>
      <c r="D107" s="20">
        <v>1</v>
      </c>
      <c r="E107" s="24"/>
      <c r="F107" s="23">
        <v>2</v>
      </c>
      <c r="G107" s="23"/>
      <c r="H107" s="20">
        <f>IF(OR(F107&lt;0.5,F107&gt;5),"",1)</f>
        <v>1</v>
      </c>
      <c r="I107" s="20">
        <f>IF(OR(F107&lt;0.5,F107&gt;5),1,"")</f>
      </c>
      <c r="J107" s="20">
        <v>0</v>
      </c>
      <c r="K107" s="20"/>
      <c r="L107" s="20">
        <f>IF(ResultadoAnálisis2011!$J107&lt;&gt;0,"",1)</f>
        <v>1</v>
      </c>
      <c r="M107" s="20">
        <f>IF(ResultadoAnálisis2011!$J107&lt;&gt;0,1,"")</f>
      </c>
      <c r="N107" s="20">
        <v>0</v>
      </c>
      <c r="O107" s="20"/>
      <c r="P107" s="20">
        <f>IF(N107&gt;3,"",1)</f>
        <v>1</v>
      </c>
      <c r="Q107" s="20">
        <f>IF(N107&gt;3,1,"")</f>
      </c>
    </row>
    <row r="108" spans="1:17" ht="15" customHeight="1">
      <c r="A108" s="19">
        <v>101</v>
      </c>
      <c r="B108" s="20">
        <v>13.6</v>
      </c>
      <c r="C108" s="20"/>
      <c r="D108" s="20">
        <f>IF(OR(B108&lt;1,B108&gt;5),"",1)</f>
      </c>
      <c r="E108" s="20">
        <f>IF(OR(B108&lt;1,B108&gt;5),1,"")</f>
        <v>1</v>
      </c>
      <c r="F108" s="23">
        <v>1.4</v>
      </c>
      <c r="G108" s="23"/>
      <c r="H108" s="20">
        <f>IF(OR(F108&lt;0.5,F108&gt;5),"",1)</f>
        <v>1</v>
      </c>
      <c r="I108" s="20">
        <f>IF(OR(F108&lt;0.5,F108&gt;5),1,"")</f>
      </c>
      <c r="J108" s="20">
        <v>0</v>
      </c>
      <c r="K108" s="20"/>
      <c r="L108" s="20">
        <f>IF(ResultadoAnálisis2011!$J108&lt;&gt;0,"",1)</f>
        <v>1</v>
      </c>
      <c r="M108" s="20">
        <f>IF(ResultadoAnálisis2011!$J108&lt;&gt;0,1,"")</f>
      </c>
      <c r="N108" s="20">
        <v>0</v>
      </c>
      <c r="O108" s="20"/>
      <c r="P108" s="20">
        <f>IF(N108&gt;3,"",1)</f>
        <v>1</v>
      </c>
      <c r="Q108" s="20">
        <f>IF(N108&gt;3,1,"")</f>
      </c>
    </row>
    <row r="109" spans="1:17" ht="15" customHeight="1">
      <c r="A109" s="19">
        <v>102</v>
      </c>
      <c r="B109" s="20">
        <v>18.4</v>
      </c>
      <c r="C109" s="20"/>
      <c r="D109" s="20">
        <f>IF(OR(B109&lt;1,B109&gt;5),"",1)</f>
      </c>
      <c r="E109" s="20">
        <f>IF(OR(B109&lt;1,B109&gt;5),1,"")</f>
        <v>1</v>
      </c>
      <c r="F109" s="23">
        <v>1.2</v>
      </c>
      <c r="G109" s="23"/>
      <c r="H109" s="20">
        <f>IF(OR(F109&lt;0.5,F109&gt;5),"",1)</f>
        <v>1</v>
      </c>
      <c r="I109" s="20">
        <f>IF(OR(F109&lt;0.5,F109&gt;5),1,"")</f>
      </c>
      <c r="J109" s="20">
        <v>0</v>
      </c>
      <c r="K109" s="20"/>
      <c r="L109" s="20">
        <f>IF(ResultadoAnálisis2011!$J109&lt;&gt;0,"",1)</f>
        <v>1</v>
      </c>
      <c r="M109" s="20">
        <f>IF(ResultadoAnálisis2011!$J109&lt;&gt;0,1,"")</f>
      </c>
      <c r="N109" s="20">
        <v>0</v>
      </c>
      <c r="O109" s="20"/>
      <c r="P109" s="20">
        <f>IF(N109&gt;3,"",1)</f>
        <v>1</v>
      </c>
      <c r="Q109" s="20">
        <f>IF(N109&gt;3,1,"")</f>
      </c>
    </row>
    <row r="110" spans="1:17" ht="15" customHeight="1">
      <c r="A110" s="19">
        <v>103</v>
      </c>
      <c r="B110" s="20">
        <v>6.46</v>
      </c>
      <c r="C110" s="20"/>
      <c r="D110" s="20">
        <f>IF(OR(B110&lt;1,B110&gt;5),"",1)</f>
      </c>
      <c r="E110" s="20">
        <f>IF(OR(B110&lt;1,B110&gt;5),1,"")</f>
        <v>1</v>
      </c>
      <c r="F110" s="23">
        <v>0.7</v>
      </c>
      <c r="G110" s="23"/>
      <c r="H110" s="20">
        <f>IF(OR(F110&lt;0.5,F110&gt;5),"",1)</f>
        <v>1</v>
      </c>
      <c r="I110" s="20">
        <f>IF(OR(F110&lt;0.5,F110&gt;5),1,"")</f>
      </c>
      <c r="J110" s="20">
        <v>0</v>
      </c>
      <c r="K110" s="20"/>
      <c r="L110" s="20">
        <f>IF(ResultadoAnálisis2011!$J110&lt;&gt;0,"",1)</f>
        <v>1</v>
      </c>
      <c r="M110" s="20">
        <f>IF(ResultadoAnálisis2011!$J110&lt;&gt;0,1,"")</f>
      </c>
      <c r="N110" s="20">
        <v>0</v>
      </c>
      <c r="O110" s="20"/>
      <c r="P110" s="20">
        <f>IF(N110&gt;3,"",1)</f>
        <v>1</v>
      </c>
      <c r="Q110" s="20">
        <f>IF(N110&gt;3,1,"")</f>
      </c>
    </row>
    <row r="111" spans="1:17" s="26" customFormat="1" ht="13.5" customHeight="1">
      <c r="A111" s="19" t="s">
        <v>25</v>
      </c>
      <c r="B111" s="20"/>
      <c r="C111" s="20"/>
      <c r="D111" s="20">
        <f>SUM(D8:D110)</f>
        <v>49</v>
      </c>
      <c r="E111" s="20">
        <f>SUM(E8:E110)</f>
        <v>54</v>
      </c>
      <c r="F111" s="23"/>
      <c r="G111" s="23"/>
      <c r="H111" s="20">
        <f>SUM(H8:H110)</f>
        <v>94</v>
      </c>
      <c r="I111" s="20">
        <f>SUM(I8:I110)</f>
        <v>9</v>
      </c>
      <c r="J111" s="20"/>
      <c r="K111" s="20"/>
      <c r="L111" s="20">
        <f>SUM(L8:L110)</f>
        <v>102</v>
      </c>
      <c r="M111" s="20">
        <f>SUM(M8:M110)</f>
        <v>1</v>
      </c>
      <c r="N111" s="20"/>
      <c r="O111" s="20"/>
      <c r="P111" s="20">
        <f>SUM(P8:P110)</f>
        <v>98</v>
      </c>
      <c r="Q111" s="20">
        <f>SUM(Q8:Q110)</f>
        <v>5</v>
      </c>
    </row>
    <row r="116" ht="12.75">
      <c r="N116" s="2" t="s">
        <v>26</v>
      </c>
    </row>
  </sheetData>
  <sheetProtection selectLockedCells="1" selectUnlockedCells="1"/>
  <mergeCells count="6">
    <mergeCell ref="B2:Q2"/>
    <mergeCell ref="B3:Q3"/>
    <mergeCell ref="B4:E4"/>
    <mergeCell ref="F4:I4"/>
    <mergeCell ref="J4:M4"/>
    <mergeCell ref="N4:Q4"/>
  </mergeCells>
  <printOptions/>
  <pageMargins left="0.31527777777777777" right="0.27569444444444446" top="0.7479166666666667" bottom="0.7479166666666667" header="0.5118055555555555" footer="0.5118055555555555"/>
  <pageSetup horizontalDpi="300" verticalDpi="3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6:Y25"/>
  <sheetViews>
    <sheetView tabSelected="1" zoomScale="115" zoomScaleNormal="115" workbookViewId="0" topLeftCell="A7">
      <selection activeCell="B7" sqref="B7"/>
    </sheetView>
  </sheetViews>
  <sheetFormatPr defaultColWidth="11.421875" defaultRowHeight="15"/>
  <cols>
    <col min="1" max="1" width="10.7109375" style="2" customWidth="1"/>
    <col min="2" max="3" width="4.7109375" style="2" customWidth="1"/>
    <col min="4" max="4" width="10.7109375" style="2" customWidth="1"/>
    <col min="5" max="6" width="4.7109375" style="2" customWidth="1"/>
    <col min="7" max="7" width="10.7109375" style="2" customWidth="1"/>
    <col min="8" max="8" width="7.57421875" style="2" customWidth="1"/>
    <col min="9" max="9" width="5.8515625" style="2" customWidth="1"/>
    <col min="10" max="10" width="10.7109375" style="2" customWidth="1"/>
    <col min="11" max="11" width="4.7109375" style="2" customWidth="1"/>
    <col min="12" max="12" width="7.7109375" style="2" customWidth="1"/>
    <col min="13" max="13" width="10.421875" style="2" customWidth="1"/>
    <col min="14" max="14" width="20.00390625" style="2" customWidth="1"/>
    <col min="15" max="16" width="11.421875" style="2" customWidth="1"/>
    <col min="17" max="17" width="16.7109375" style="2" customWidth="1"/>
    <col min="18" max="18" width="7.140625" style="2" customWidth="1"/>
    <col min="19" max="19" width="11.421875" style="2" customWidth="1"/>
    <col min="20" max="25" width="8.7109375" style="2" customWidth="1"/>
    <col min="26" max="16384" width="11.421875" style="2" customWidth="1"/>
  </cols>
  <sheetData>
    <row r="6" spans="4:16" ht="12.75">
      <c r="D6" s="27" t="s">
        <v>27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8" spans="1:16" ht="12.75">
      <c r="A8" s="28" t="s">
        <v>28</v>
      </c>
      <c r="B8" s="28"/>
      <c r="C8" s="28"/>
      <c r="D8" s="9" t="s">
        <v>29</v>
      </c>
      <c r="E8" s="9"/>
      <c r="F8" s="9"/>
      <c r="G8" s="9" t="s">
        <v>30</v>
      </c>
      <c r="H8" s="9"/>
      <c r="I8" s="9"/>
      <c r="J8" s="9" t="s">
        <v>31</v>
      </c>
      <c r="K8" s="9"/>
      <c r="L8" s="9"/>
      <c r="M8" s="29" t="s">
        <v>32</v>
      </c>
      <c r="N8" s="29" t="s">
        <v>32</v>
      </c>
      <c r="O8" s="30" t="s">
        <v>32</v>
      </c>
      <c r="P8" s="31" t="s">
        <v>32</v>
      </c>
    </row>
    <row r="9" spans="1:16" ht="12.75">
      <c r="A9" s="32" t="s">
        <v>33</v>
      </c>
      <c r="B9" s="33" t="s">
        <v>34</v>
      </c>
      <c r="C9" s="34" t="s">
        <v>35</v>
      </c>
      <c r="D9" s="32" t="s">
        <v>33</v>
      </c>
      <c r="E9" s="33" t="s">
        <v>34</v>
      </c>
      <c r="F9" s="35" t="s">
        <v>35</v>
      </c>
      <c r="G9" s="32" t="s">
        <v>33</v>
      </c>
      <c r="H9" s="33" t="s">
        <v>34</v>
      </c>
      <c r="I9" s="35" t="s">
        <v>35</v>
      </c>
      <c r="J9" s="32" t="s">
        <v>33</v>
      </c>
      <c r="K9" s="33" t="s">
        <v>34</v>
      </c>
      <c r="L9" s="35" t="s">
        <v>35</v>
      </c>
      <c r="M9" s="36" t="s">
        <v>36</v>
      </c>
      <c r="N9" s="36" t="s">
        <v>37</v>
      </c>
      <c r="O9" s="37" t="s">
        <v>38</v>
      </c>
      <c r="P9" s="38" t="s">
        <v>39</v>
      </c>
    </row>
    <row r="10" spans="1:16" s="3" customFormat="1" ht="12.75">
      <c r="A10" s="39">
        <f>B10+C10</f>
        <v>103</v>
      </c>
      <c r="B10" s="40">
        <f>ResultadoAnálisis2011!$D$111</f>
        <v>49</v>
      </c>
      <c r="C10" s="41">
        <f>ResultadoAnálisis2011!$E$111</f>
        <v>54</v>
      </c>
      <c r="D10" s="39">
        <f>E10+F10</f>
        <v>103</v>
      </c>
      <c r="E10" s="40">
        <f>ResultadoAnálisis2011!$H$111</f>
        <v>94</v>
      </c>
      <c r="F10" s="42">
        <f>ResultadoAnálisis2011!$I$111</f>
        <v>9</v>
      </c>
      <c r="G10" s="39">
        <f>H10+I10</f>
        <v>103</v>
      </c>
      <c r="H10" s="40">
        <f>ResultadoAnálisis2011!$L$111</f>
        <v>102</v>
      </c>
      <c r="I10" s="42">
        <f>ResultadoAnálisis2011!$M$111</f>
        <v>1</v>
      </c>
      <c r="J10" s="39">
        <f>K10+L10</f>
        <v>103</v>
      </c>
      <c r="K10" s="40">
        <f>ResultadoAnálisis2011!$P$111</f>
        <v>98</v>
      </c>
      <c r="L10" s="42">
        <f>ResultadoAnálisis2011!$Q$111</f>
        <v>5</v>
      </c>
      <c r="M10" s="43">
        <v>101</v>
      </c>
      <c r="N10" s="43">
        <v>101</v>
      </c>
      <c r="O10" s="40">
        <f>M10/2</f>
        <v>50.5</v>
      </c>
      <c r="P10" s="42">
        <f>M10/12</f>
        <v>8.416666666666666</v>
      </c>
    </row>
    <row r="11" spans="20:25" ht="12.75">
      <c r="T11" s="3"/>
      <c r="U11" s="3"/>
      <c r="V11" s="3"/>
      <c r="W11" s="3"/>
      <c r="X11" s="3"/>
      <c r="Y11" s="3"/>
    </row>
    <row r="17" spans="6:18" ht="15.75" customHeight="1">
      <c r="F17" s="44" t="s">
        <v>40</v>
      </c>
      <c r="G17" s="44"/>
      <c r="H17" s="44"/>
      <c r="I17" s="44"/>
      <c r="J17" s="44"/>
      <c r="K17" s="44"/>
      <c r="L17" s="44"/>
      <c r="M17" s="44"/>
      <c r="N17" s="44"/>
      <c r="O17" s="45" t="s">
        <v>41</v>
      </c>
      <c r="P17" s="46"/>
      <c r="Q17" s="46"/>
      <c r="R17" s="47">
        <v>120</v>
      </c>
    </row>
    <row r="18" spans="15:18" ht="16.5" customHeight="1">
      <c r="O18" s="48" t="s">
        <v>42</v>
      </c>
      <c r="P18" s="48"/>
      <c r="Q18" s="48"/>
      <c r="R18" s="49">
        <v>100000</v>
      </c>
    </row>
    <row r="19" spans="1:18" ht="15" customHeight="1">
      <c r="A19" s="50"/>
      <c r="B19" s="50"/>
      <c r="C19" s="50"/>
      <c r="D19" s="50"/>
      <c r="E19" s="50"/>
      <c r="F19" s="50"/>
      <c r="G19" s="51"/>
      <c r="H19" s="52" t="s">
        <v>43</v>
      </c>
      <c r="I19" s="52"/>
      <c r="J19" s="52"/>
      <c r="K19" s="52"/>
      <c r="L19" s="52"/>
      <c r="M19" s="52"/>
      <c r="O19" s="48" t="s">
        <v>44</v>
      </c>
      <c r="P19" s="48"/>
      <c r="Q19" s="48"/>
      <c r="R19" s="49">
        <v>14000</v>
      </c>
    </row>
    <row r="20" spans="7:18" ht="24.75" customHeight="1">
      <c r="G20" s="53" t="s">
        <v>45</v>
      </c>
      <c r="H20" s="54" t="s">
        <v>46</v>
      </c>
      <c r="I20" s="54"/>
      <c r="J20" s="55" t="s">
        <v>28</v>
      </c>
      <c r="K20" s="55"/>
      <c r="L20" s="56" t="s">
        <v>29</v>
      </c>
      <c r="M20" s="56"/>
      <c r="O20" s="48" t="s">
        <v>47</v>
      </c>
      <c r="P20" s="48"/>
      <c r="Q20" s="48"/>
      <c r="R20" s="57">
        <f>R19*6</f>
        <v>84000</v>
      </c>
    </row>
    <row r="21" spans="1:18" ht="15.75" customHeight="1">
      <c r="A21" s="58" t="s">
        <v>48</v>
      </c>
      <c r="B21" s="58"/>
      <c r="C21" s="58"/>
      <c r="D21" s="58"/>
      <c r="E21" s="58"/>
      <c r="F21" s="58"/>
      <c r="G21" s="59" t="s">
        <v>49</v>
      </c>
      <c r="H21" s="60" t="s">
        <v>50</v>
      </c>
      <c r="I21" s="61" t="s">
        <v>51</v>
      </c>
      <c r="J21" s="61" t="s">
        <v>50</v>
      </c>
      <c r="K21" s="61" t="s">
        <v>51</v>
      </c>
      <c r="L21" s="61" t="s">
        <v>50</v>
      </c>
      <c r="M21" s="62" t="s">
        <v>51</v>
      </c>
      <c r="O21" s="63"/>
      <c r="P21" s="64" t="s">
        <v>52</v>
      </c>
      <c r="Q21" s="65"/>
      <c r="R21" s="66"/>
    </row>
    <row r="22" spans="1:18" ht="15.75" customHeight="1">
      <c r="A22" s="67" t="s">
        <v>53</v>
      </c>
      <c r="B22" s="67"/>
      <c r="C22" s="67"/>
      <c r="D22" s="67"/>
      <c r="E22" s="67"/>
      <c r="F22" s="67"/>
      <c r="G22" s="68">
        <f>(H22+I22+J22+K22+L22+M22)/6</f>
        <v>0.9031048735941555</v>
      </c>
      <c r="H22" s="69">
        <f>(((G10+J10)/2)/N10)</f>
        <v>1.0198019801980198</v>
      </c>
      <c r="I22" s="70">
        <f>(H10+K10)/(G10+J10)</f>
        <v>0.970873786407767</v>
      </c>
      <c r="J22" s="70">
        <f>A10/N10</f>
        <v>1.0198019801980198</v>
      </c>
      <c r="K22" s="70">
        <f>B10/A10</f>
        <v>0.47572815533980584</v>
      </c>
      <c r="L22" s="70">
        <f>D10/N10</f>
        <v>1.0198019801980198</v>
      </c>
      <c r="M22" s="71">
        <f>E10/D10</f>
        <v>0.912621359223301</v>
      </c>
      <c r="O22" s="72" t="s">
        <v>54</v>
      </c>
      <c r="P22" s="72"/>
      <c r="Q22" s="72"/>
      <c r="R22" s="73">
        <f>R20*R17/R18</f>
        <v>100.8</v>
      </c>
    </row>
    <row r="24" spans="7:8" ht="12.75">
      <c r="G24" s="74" t="s">
        <v>55</v>
      </c>
      <c r="H24" s="75">
        <f>((H22+J22+L22)/3)*100</f>
        <v>101.98019801980197</v>
      </c>
    </row>
    <row r="25" spans="7:8" ht="12.75">
      <c r="G25" s="76" t="s">
        <v>56</v>
      </c>
      <c r="H25" s="77">
        <f>((I22+K22+M22)/3)*100</f>
        <v>78.64077669902913</v>
      </c>
    </row>
  </sheetData>
  <sheetProtection selectLockedCells="1" selectUnlockedCells="1"/>
  <mergeCells count="17">
    <mergeCell ref="D6:P6"/>
    <mergeCell ref="A8:C8"/>
    <mergeCell ref="D8:F8"/>
    <mergeCell ref="G8:I8"/>
    <mergeCell ref="J8:L8"/>
    <mergeCell ref="F17:N17"/>
    <mergeCell ref="O18:Q18"/>
    <mergeCell ref="A19:F19"/>
    <mergeCell ref="H19:M19"/>
    <mergeCell ref="O19:Q19"/>
    <mergeCell ref="H20:I20"/>
    <mergeCell ref="J20:K20"/>
    <mergeCell ref="L20:M20"/>
    <mergeCell ref="O20:Q20"/>
    <mergeCell ref="A21:F21"/>
    <mergeCell ref="A22:F22"/>
    <mergeCell ref="O22:Q22"/>
  </mergeCells>
  <printOptions/>
  <pageMargins left="0.43333333333333335" right="0.4722222222222222" top="0.7479166666666667" bottom="0.7479166666666667" header="0.5118055555555555" footer="0.5118055555555555"/>
  <pageSetup horizontalDpi="300" verticalDpi="3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USCLAC01</dc:creator>
  <cp:keywords/>
  <dc:description/>
  <cp:lastModifiedBy>Francisco  Valladares</cp:lastModifiedBy>
  <cp:lastPrinted>2012-01-17T19:38:28Z</cp:lastPrinted>
  <dcterms:created xsi:type="dcterms:W3CDTF">2009-10-28T17:16:27Z</dcterms:created>
  <dcterms:modified xsi:type="dcterms:W3CDTF">2018-02-22T20:37:35Z</dcterms:modified>
  <cp:category/>
  <cp:version/>
  <cp:contentType/>
  <cp:contentStatus/>
  <cp:revision>2</cp:revision>
</cp:coreProperties>
</file>